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eqfinfitgmbh-my.sharepoint.com/personal/marine_ekoro_eq-finfit_de/Documents/Clients/Fractional CFO/Werk1_Templates/"/>
    </mc:Choice>
  </mc:AlternateContent>
  <xr:revisionPtr revIDLastSave="125" documentId="8_{795207BD-187D-4A42-9804-8B2DAD68EC31}" xr6:coauthVersionLast="47" xr6:coauthVersionMax="47" xr10:uidLastSave="{D4838139-34C3-447D-9517-73E97530854A}"/>
  <bookViews>
    <workbookView xWindow="-93" yWindow="-93" windowWidth="25786" windowHeight="13866" tabRatio="500" xr2:uid="{00000000-000D-0000-FFFF-FFFF00000000}"/>
  </bookViews>
  <sheets>
    <sheet name="Intro" sheetId="1" r:id="rId1"/>
    <sheet name="Instructions" sheetId="2" r:id="rId2"/>
    <sheet name="Setup" sheetId="3" r:id="rId3"/>
    <sheet name="Input" sheetId="4" r:id="rId4"/>
    <sheet name="Dashboard" sheetId="5" r:id="rId5"/>
    <sheet name="Management Summary" sheetId="6" r:id="rId6"/>
    <sheet name="Glossary" sheetId="7" r:id="rId7"/>
    <sheet name="Contact" sheetId="8" r:id="rId8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6" l="1"/>
  <c r="B2" i="6"/>
  <c r="G33" i="5"/>
  <c r="C33" i="5"/>
  <c r="S16" i="5"/>
  <c r="R16" i="5"/>
  <c r="Q16" i="5"/>
  <c r="P16" i="5"/>
  <c r="S15" i="5"/>
  <c r="R15" i="5"/>
  <c r="Q15" i="5"/>
  <c r="P15" i="5"/>
  <c r="S14" i="5"/>
  <c r="R14" i="5"/>
  <c r="Q14" i="5"/>
  <c r="P14" i="5"/>
  <c r="S13" i="5"/>
  <c r="R13" i="5"/>
  <c r="Q13" i="5"/>
  <c r="P13" i="5"/>
  <c r="S12" i="5"/>
  <c r="R12" i="5"/>
  <c r="Q12" i="5"/>
  <c r="P12" i="5"/>
  <c r="S11" i="5"/>
  <c r="R11" i="5"/>
  <c r="Q11" i="5"/>
  <c r="P11" i="5"/>
  <c r="Q10" i="5"/>
  <c r="Q9" i="5"/>
  <c r="Y8" i="5"/>
  <c r="Q8" i="5"/>
  <c r="Q7" i="5"/>
  <c r="Q6" i="5"/>
  <c r="Y5" i="5"/>
  <c r="Q5" i="5"/>
  <c r="C5" i="5"/>
  <c r="B3" i="5"/>
  <c r="A24" i="4"/>
  <c r="A23" i="4"/>
  <c r="A22" i="4"/>
  <c r="A21" i="4"/>
  <c r="D15" i="4"/>
  <c r="D14" i="4"/>
  <c r="D13" i="4"/>
  <c r="D12" i="4"/>
  <c r="D11" i="4"/>
  <c r="D10" i="4"/>
  <c r="D4" i="4"/>
  <c r="R5" i="5" s="1"/>
  <c r="J6" i="5" l="1"/>
  <c r="J7" i="5"/>
  <c r="P5" i="5"/>
  <c r="S5" i="5"/>
  <c r="D5" i="4"/>
  <c r="S6" i="5" s="1"/>
  <c r="V5" i="5"/>
  <c r="V8" i="5"/>
  <c r="V7" i="5"/>
  <c r="V6" i="5"/>
  <c r="Z6" i="5"/>
  <c r="Z7" i="5"/>
  <c r="F8" i="6"/>
  <c r="R6" i="5" l="1"/>
  <c r="P6" i="5"/>
  <c r="D6" i="4"/>
  <c r="R7" i="5" s="1"/>
  <c r="P7" i="5" l="1"/>
  <c r="S7" i="5"/>
  <c r="D7" i="4"/>
  <c r="C31" i="5" s="1"/>
  <c r="C32" i="5"/>
  <c r="D8" i="4" l="1"/>
  <c r="Z5" i="5" s="1"/>
  <c r="G31" i="5"/>
  <c r="H8" i="6"/>
  <c r="Y7" i="5"/>
  <c r="Y6" i="5"/>
  <c r="G32" i="5"/>
  <c r="D9" i="4"/>
  <c r="Z8" i="5" s="1"/>
  <c r="R8" i="5"/>
  <c r="P8" i="5"/>
  <c r="S8" i="5"/>
  <c r="R9" i="5" l="1"/>
  <c r="S9" i="5"/>
  <c r="P9" i="5"/>
  <c r="B8" i="6"/>
  <c r="D8" i="6"/>
  <c r="R10" i="5"/>
  <c r="P10" i="5"/>
  <c r="S10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K3" authorId="0" shapeId="0" xr:uid="{00000000-0006-0000-0300-000001000000}">
      <text>
        <r>
          <rPr>
            <sz val="11"/>
            <color theme="1"/>
            <rFont val="Calibri"/>
            <family val="2"/>
            <charset val="1"/>
          </rPr>
          <t>Optional. Define this consistently for your team (see Setup tab) — e.g. % of available hours spent on billable or roadmap work.</t>
        </r>
      </text>
    </comment>
    <comment ref="L3" authorId="0" shapeId="0" xr:uid="{00000000-0006-0000-0300-000002000000}">
      <text>
        <r>
          <rPr>
            <sz val="11"/>
            <color theme="1"/>
            <rFont val="Calibri"/>
            <family val="2"/>
            <charset val="1"/>
          </rPr>
          <t>Optional. eNPS: from a 0-10 'how likely to recommend working here' survey, %Promoters (9-10) minus %Detractors (0-6). Ranges -100 to +100.</t>
        </r>
      </text>
    </comment>
    <comment ref="B4" authorId="0" shapeId="0" xr:uid="{00000000-0006-0000-0300-000003000000}">
      <text>
        <r>
          <rPr>
            <sz val="11"/>
            <color theme="1"/>
            <rFont val="Calibri"/>
            <family val="2"/>
            <charset val="1"/>
          </rPr>
          <t>Sample data (Months 1-3) — overwrite with your own actuals.</t>
        </r>
      </text>
    </comment>
  </commentList>
</comments>
</file>

<file path=xl/sharedStrings.xml><?xml version="1.0" encoding="utf-8"?>
<sst xmlns="http://schemas.openxmlformats.org/spreadsheetml/2006/main" count="174" uniqueCount="152">
  <si>
    <t>Team &amp; Operational Efficiency</t>
  </si>
  <si>
    <t>How effectively the organization turns people, time and operating resources into output as the business scales.</t>
  </si>
  <si>
    <t>QUESTIONS IT HELPS ANSWER</t>
  </si>
  <si>
    <t>WHAT'S INSIDE THIS TEMPLATE</t>
  </si>
  <si>
    <t>•  Are we scaling headcount in line with business growth?</t>
  </si>
  <si>
    <t>Setup</t>
  </si>
  <si>
    <t>•  Is productivity improving as the team grows?</t>
  </si>
  <si>
    <t>Your starting headcount, revenue and targets</t>
  </si>
  <si>
    <t>•  Where are capacity constraints or operational bottlenecks limiting performance?</t>
  </si>
  <si>
    <t>Input</t>
  </si>
  <si>
    <t>Monthly hires, departures, cost and hiring-funnel data</t>
  </si>
  <si>
    <t>DECISIONS IT SUPPORTS</t>
  </si>
  <si>
    <t>Dashboard</t>
  </si>
  <si>
    <t>When to hire, where capacity is constrained, and which processes need investment or redesign.</t>
  </si>
  <si>
    <t>The five views that matter most, updated automatically</t>
  </si>
  <si>
    <t>Management Summary</t>
  </si>
  <si>
    <t>A one-page view for your board or investors</t>
  </si>
  <si>
    <t>KPIs COVERED</t>
  </si>
  <si>
    <t>Revenue Growth vs. Headcount Growth • Revenue &amp; Cost per Employee • Capacity by Team • Hiring &amp; Ramp Funnel • Headcount Movement • Turnover Rate (optional) • eNPS (optional)</t>
  </si>
  <si>
    <t>Team &amp; Operational Efficiency Dashboard — Werk1 Startup Template</t>
  </si>
  <si>
    <t>See whether your team and spend are scaling in line with the business, and where capacity is stretched or slack. Fill in the blue cells only.</t>
  </si>
  <si>
    <t>How to use this template</t>
  </si>
  <si>
    <t>1. Go to the 'Setup' tab and enter your starting headcount, starting revenue and targets.</t>
  </si>
  <si>
    <t>2. Go to the 'Input' tab and enter each month's label (e.g. 'Jan 26'), your monthly team and cost figures, and your hiring-funnel counts. Months 1-3 have sample data — overwrite them.</t>
  </si>
  <si>
    <t>3. Also on the 'Input' tab, update the small 'Capacity by Team' table with each department's current utilization.</t>
  </si>
  <si>
    <t>4. The 'Dashboard' tab shows five views, updating automatically: growth efficiency, cost per employee, capacity by team, hiring funnel, and headcount movement.</t>
  </si>
  <si>
    <t>5. The 'Management Summary' tab gives a condensed, one-page view for your board or investors — not a repeat of the full Dashboard.</t>
  </si>
  <si>
    <t>Color code</t>
  </si>
  <si>
    <t>Blue text = cells you should fill in</t>
  </si>
  <si>
    <t>Black text = formulas — do not overwrite</t>
  </si>
  <si>
    <t>Green text = links pulling from another tab</t>
  </si>
  <si>
    <t>Green / amber / red tile = healthy / watch / at risk, based on common startup benchmarks</t>
  </si>
  <si>
    <t>Notes</t>
  </si>
  <si>
    <t>- Starting Headcount and Starting Revenue for each month carry forward automatically from the prior month's ending numbers — you only enter what changed.</t>
  </si>
  <si>
    <t>- Turnover Rate and eNPS are marked optional — many early-stage startups don't yet track these reliably. Leave them blank if you don't have good data; every formula handles blanks gracefully.</t>
  </si>
  <si>
    <t>- Capacity / Utilization Rate is up to you to define (see Setup tab) — e.g. % of available hours spent on billable or roadmap work.</t>
  </si>
  <si>
    <t>- The Month column is formatted as text, so type it however you like (e.g. 'Jan 26') without Excel converting it into a date.</t>
  </si>
  <si>
    <t>- This is a starting template — adapt department names, thresholds and definitions to fit your team.</t>
  </si>
  <si>
    <t>Startup Name</t>
  </si>
  <si>
    <t>Your Startup GmbH</t>
  </si>
  <si>
    <t>Startup Name — shown on the Management Summary tab.</t>
  </si>
  <si>
    <t>Industry</t>
  </si>
  <si>
    <t>SaaS / B2B</t>
  </si>
  <si>
    <t>Industry — choose from the dropdown. Used for context.</t>
  </si>
  <si>
    <t>Stage</t>
  </si>
  <si>
    <t>Seed / Early Traction</t>
  </si>
  <si>
    <t>Stage — choose from the dropdown.</t>
  </si>
  <si>
    <t>Reporting Start (Month 1)</t>
  </si>
  <si>
    <t>Jan 26</t>
  </si>
  <si>
    <t>The month your Input data starts (e.g. Jan 26).</t>
  </si>
  <si>
    <t>Opening Headcount (before Month 1)</t>
  </si>
  <si>
    <t>Total full-time headcount the day before Month 1 starts.</t>
  </si>
  <si>
    <t>Opening Revenue (before Month 1)</t>
  </si>
  <si>
    <t>Total monthly revenue the day before Month 1 starts (used for growth comparisons).</t>
  </si>
  <si>
    <t>Target Revenue / Employee</t>
  </si>
  <si>
    <t>Your own benchmark for a healthy Revenue/Employee — shown alongside the actual on the Dashboard.</t>
  </si>
  <si>
    <t>Target Cost / Employee</t>
  </si>
  <si>
    <t>Your own benchmark for Cost/Employee — shown alongside the actual on the Dashboard.</t>
  </si>
  <si>
    <t>Capacity / Utilization Methodology</t>
  </si>
  <si>
    <t>% of available hours spent on billable client work or roadmap delivery, self-assessed monthly</t>
  </si>
  <si>
    <t>Briefly describe how you calculate Capacity / Utilization, so it stays consistent as you (or teammates) update it each month.</t>
  </si>
  <si>
    <t>Department 1 Name</t>
  </si>
  <si>
    <t>Engineering</t>
  </si>
  <si>
    <t>Used as a category label on the 'Capacity by Team' chart. Rename to match your org.</t>
  </si>
  <si>
    <t>Department 2 Name</t>
  </si>
  <si>
    <t>Sales &amp; Customer Success</t>
  </si>
  <si>
    <t>Department 3 Name</t>
  </si>
  <si>
    <t>Product &amp; Design</t>
  </si>
  <si>
    <t>Department 4 Name</t>
  </si>
  <si>
    <t>Operations</t>
  </si>
  <si>
    <t>Fill in the blue cells for each month, including the month label in column A (type it however you like, e.g. 'Jan 26'). Months 1-3 contain sample data — replace them with your own.</t>
  </si>
  <si>
    <t>Month</t>
  </si>
  <si>
    <t>New Hires</t>
  </si>
  <si>
    <t>Departures</t>
  </si>
  <si>
    <t>Ending Headcount</t>
  </si>
  <si>
    <t>Revenue</t>
  </si>
  <si>
    <t>Team Cost (Payroll)</t>
  </si>
  <si>
    <t>Positions Opened</t>
  </si>
  <si>
    <t>Offers Accepted</t>
  </si>
  <si>
    <t>Employees Started</t>
  </si>
  <si>
    <t>Fully Productive</t>
  </si>
  <si>
    <t>Capacity / Utilization % (opt.)</t>
  </si>
  <si>
    <t>eNPS (opt.)</t>
  </si>
  <si>
    <t>Feb 26</t>
  </si>
  <si>
    <t>Mar 26</t>
  </si>
  <si>
    <t>Capacity by Team (current)</t>
  </si>
  <si>
    <t>Update this whenever department workload shifts — it drives the 'Capacity by Team' chart.</t>
  </si>
  <si>
    <t>Department</t>
  </si>
  <si>
    <t>Capacity / Utilization %</t>
  </si>
  <si>
    <t>Team &amp; Operational Efficiency Dashboard</t>
  </si>
  <si>
    <t>Headcount Index</t>
  </si>
  <si>
    <t>Revenue Index</t>
  </si>
  <si>
    <t>Revenue / Employee</t>
  </si>
  <si>
    <t>Cost / Employee</t>
  </si>
  <si>
    <t>Months of data entered:</t>
  </si>
  <si>
    <t>Optional metrics</t>
  </si>
  <si>
    <t>New Positions Opened</t>
  </si>
  <si>
    <t>Opening</t>
  </si>
  <si>
    <t>Turnover Rate (opt.)</t>
  </si>
  <si>
    <t>1.  Revenue Growth vs. Headcount Growth  (Indexed, Month 1 = 100)</t>
  </si>
  <si>
    <t>Closing</t>
  </si>
  <si>
    <t>2.  Revenue &amp; Cost per Employee</t>
  </si>
  <si>
    <t>Current</t>
  </si>
  <si>
    <t>Previous</t>
  </si>
  <si>
    <t>Target</t>
  </si>
  <si>
    <t>Target range: 70-90% per department</t>
  </si>
  <si>
    <t>5.  Headcount Movement  (latest month)</t>
  </si>
  <si>
    <t>Headline Numbers</t>
  </si>
  <si>
    <t>Headcount</t>
  </si>
  <si>
    <t>Capacity Utilization</t>
  </si>
  <si>
    <t>Turnover Rate</t>
  </si>
  <si>
    <t>The chart below is the single most important efficiency signal: is headcount scaling ahead of or behind revenue?</t>
  </si>
  <si>
    <t>Revenue Growth vs. Headcount Growth  (Indexed)</t>
  </si>
  <si>
    <t>Capacity by Team</t>
  </si>
  <si>
    <t>Prepared with the Werk1 Startup Team &amp; Operations Toolkit.</t>
  </si>
  <si>
    <t>Glossary</t>
  </si>
  <si>
    <t>What each Input column and Dashboard view means.</t>
  </si>
  <si>
    <t>Term</t>
  </si>
  <si>
    <t>Definition</t>
  </si>
  <si>
    <t>Starting Headcount (last month's Ending, or your Setup opening count) + New Hires − Departures.</t>
  </si>
  <si>
    <t>Revenue / Headcount Index</t>
  </si>
  <si>
    <t>Each month's Revenue (or Headcount) divided by Month 1's value, x100. Lets you compare their growth trajectories on the same scale — if the headcount line runs above the revenue line, the team is scaling faster than the business.</t>
  </si>
  <si>
    <t>Total revenue ÷ Ending Headcount — shown with the prior month and your own target for comparison.</t>
  </si>
  <si>
    <t>Team Cost (Payroll) ÷ Ending Headcount — shown with the prior month and your own target for comparison.</t>
  </si>
  <si>
    <t>Each department's current utilization, entered directly on the Input tab. Target range is 70-90% — below suggests underused capacity, above suggests overload risk.</t>
  </si>
  <si>
    <t>Hiring &amp; Ramp Funnel</t>
  </si>
  <si>
    <t>Positions Opened → Offers Accepted → Employees Started → Fully Productive, for the latest month. Shows where hiring slows down or stalls.</t>
  </si>
  <si>
    <t>Headcount Movement</t>
  </si>
  <si>
    <t>A waterfall of Opening Headcount + New Hires − Departures = Closing Headcount for the latest month.</t>
  </si>
  <si>
    <t>Turnover Rate (optional)</t>
  </si>
  <si>
    <t>Departures ÷ Starting Headcount. Marked optional — many early-stage startups don't yet track this reliably.</t>
  </si>
  <si>
    <t>eNPS (optional)</t>
  </si>
  <si>
    <t>Employee Net Promoter Score: from a 0-10 'how likely to recommend working here' survey, %Promoters (9-10) minus %Detractors (0-6). Marked optional for the same reason.</t>
  </si>
  <si>
    <t>Contact</t>
  </si>
  <si>
    <t>Questions about this template? Get in touch.</t>
  </si>
  <si>
    <t>Company</t>
  </si>
  <si>
    <t>E&amp;Q FinFit GmbH</t>
  </si>
  <si>
    <t>Contact Person</t>
  </si>
  <si>
    <t>Role</t>
  </si>
  <si>
    <t>Managing Director / Business &amp; SAP Consultant</t>
  </si>
  <si>
    <t>Email</t>
  </si>
  <si>
    <t>Phone</t>
  </si>
  <si>
    <t>Website</t>
  </si>
  <si>
    <t>Address</t>
  </si>
  <si>
    <t>Prepared for Werk1 incubator startups by E&amp;Q FinFit.</t>
  </si>
  <si>
    <t>4.  Hiring &amp; Ramp Funnel</t>
  </si>
  <si>
    <t xml:space="preserve">3.  Capacity by Team </t>
  </si>
  <si>
    <t>Apr 26</t>
  </si>
  <si>
    <t>Marine Ekoro</t>
  </si>
  <si>
    <t>marine.ekoro@eq-finfit.de</t>
  </si>
  <si>
    <t>00491717022293</t>
  </si>
  <si>
    <t>www.eq-finfit.de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</si>
</sst>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\(#,##0\);\-"/>
    <numFmt numFmtId="165" formatCode="0.0%;\(0.0%\);\-"/>
    <numFmt numFmtId="166" formatCode="0.0%"/>
    <numFmt numFmtId="167" formatCode="0.0"/>
  </numFmts>
  <fonts count="27" x14ac:knownFonts="1">
    <font>
      <sz val="11"/>
      <color theme="1"/>
      <name val="Calibri"/>
      <family val="2"/>
      <charset val="1"/>
    </font>
    <font>
      <b/>
      <sz val="24"/>
      <color rgb="FFB5541F"/>
      <name val="Arial"/>
      <charset val="1"/>
    </font>
    <font>
      <i/>
      <sz val="13"/>
      <color rgb="FF595959"/>
      <name val="Arial"/>
      <charset val="1"/>
    </font>
    <font>
      <b/>
      <sz val="12"/>
      <color rgb="FFFFFFFF"/>
      <name val="Arial"/>
      <charset val="1"/>
    </font>
    <font>
      <sz val="11"/>
      <color rgb="FF1B1B1B"/>
      <name val="Arial"/>
      <charset val="1"/>
    </font>
    <font>
      <b/>
      <sz val="11"/>
      <color rgb="FFB5541F"/>
      <name val="Arial"/>
      <charset val="1"/>
    </font>
    <font>
      <sz val="10"/>
      <color rgb="FF595959"/>
      <name val="Arial"/>
      <charset val="1"/>
    </font>
    <font>
      <i/>
      <sz val="11"/>
      <color rgb="FF1B1B1B"/>
      <name val="Arial"/>
      <charset val="1"/>
    </font>
    <font>
      <i/>
      <sz val="10"/>
      <color rgb="FF595959"/>
      <name val="Arial"/>
      <charset val="1"/>
    </font>
    <font>
      <b/>
      <sz val="16"/>
      <color rgb="FFB5541F"/>
      <name val="Arial"/>
      <charset val="1"/>
    </font>
    <font>
      <i/>
      <sz val="11"/>
      <color rgb="FF595959"/>
      <name val="Arial"/>
      <charset val="1"/>
    </font>
    <font>
      <b/>
      <sz val="11"/>
      <name val="Arial"/>
      <charset val="1"/>
    </font>
    <font>
      <sz val="11"/>
      <color rgb="FF000000"/>
      <name val="Arial"/>
      <charset val="1"/>
    </font>
    <font>
      <sz val="11"/>
      <color rgb="FF0000FF"/>
      <name val="Arial"/>
      <charset val="1"/>
    </font>
    <font>
      <sz val="11"/>
      <color rgb="FF008000"/>
      <name val="Arial"/>
      <charset val="1"/>
    </font>
    <font>
      <i/>
      <sz val="9"/>
      <color rgb="FF808080"/>
      <name val="Arial"/>
      <charset val="1"/>
    </font>
    <font>
      <b/>
      <sz val="11"/>
      <color rgb="FFFFFFFF"/>
      <name val="Arial"/>
      <charset val="1"/>
    </font>
    <font>
      <b/>
      <sz val="12"/>
      <color rgb="FFB5541F"/>
      <name val="Arial"/>
      <charset val="1"/>
    </font>
    <font>
      <sz val="9"/>
      <color rgb="FF808080"/>
      <name val="Arial"/>
      <charset val="1"/>
    </font>
    <font>
      <b/>
      <i/>
      <sz val="9"/>
      <color rgb="FF808080"/>
      <name val="Arial"/>
      <charset val="1"/>
    </font>
    <font>
      <b/>
      <sz val="15"/>
      <color rgb="FFB5541F"/>
      <name val="Arial"/>
      <charset val="1"/>
    </font>
    <font>
      <b/>
      <sz val="12"/>
      <color rgb="FF808080"/>
      <name val="Arial"/>
      <charset val="1"/>
    </font>
    <font>
      <i/>
      <sz val="9"/>
      <color rgb="FFA6A6A6"/>
      <name val="Arial"/>
      <charset val="1"/>
    </font>
    <font>
      <b/>
      <sz val="16"/>
      <color rgb="FFB5541F"/>
      <name val="Arial"/>
      <family val="2"/>
    </font>
    <font>
      <sz val="16"/>
      <color theme="1"/>
      <name val="Calibri"/>
      <family val="2"/>
      <charset val="1"/>
    </font>
    <font>
      <sz val="11"/>
      <color rgb="FF0000FF"/>
      <name val="Arial"/>
      <family val="2"/>
    </font>
    <font>
      <u/>
      <sz val="11"/>
      <color theme="1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B5541F"/>
        <bgColor rgb="FF9C6500"/>
      </patternFill>
    </fill>
    <fill>
      <patternFill patternType="solid">
        <fgColor rgb="FFFFFF00"/>
        <bgColor rgb="FFFFFF00"/>
      </patternFill>
    </fill>
    <fill>
      <patternFill patternType="solid">
        <fgColor rgb="FFF2F2F2"/>
        <bgColor rgb="FFF5E6DC"/>
      </patternFill>
    </fill>
    <fill>
      <patternFill patternType="solid">
        <fgColor rgb="FFF5E6DC"/>
        <bgColor rgb="FFF2F2F2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">
    <xf numFmtId="0" fontId="0" fillId="0" borderId="0"/>
    <xf numFmtId="0" fontId="26" fillId="0" borderId="0" applyNumberFormat="0" applyFill="0" applyBorder="0" applyAlignment="0" applyProtection="0"/>
  </cellStyleXfs>
  <cellXfs count="65">
    <xf numFmtId="0" fontId="0" fillId="0" borderId="0" xfId="0"/>
    <xf numFmtId="0" fontId="1" fillId="0" borderId="0" xfId="0" applyFont="1"/>
    <xf numFmtId="0" fontId="3" fillId="2" borderId="0" xfId="0" applyFont="1" applyFill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1" fillId="0" borderId="0" xfId="0" applyFont="1"/>
    <xf numFmtId="0" fontId="13" fillId="3" borderId="1" xfId="0" applyFont="1" applyFill="1" applyBorder="1" applyAlignment="1">
      <alignment horizontal="left" wrapText="1"/>
    </xf>
    <xf numFmtId="0" fontId="15" fillId="0" borderId="0" xfId="0" applyFont="1" applyAlignment="1">
      <alignment vertical="top" wrapText="1"/>
    </xf>
    <xf numFmtId="3" fontId="13" fillId="3" borderId="1" xfId="0" applyNumberFormat="1" applyFont="1" applyFill="1" applyBorder="1" applyAlignment="1">
      <alignment horizontal="left" wrapText="1"/>
    </xf>
    <xf numFmtId="0" fontId="8" fillId="0" borderId="0" xfId="0" applyFont="1"/>
    <xf numFmtId="0" fontId="16" fillId="2" borderId="1" xfId="0" applyFont="1" applyFill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left"/>
    </xf>
    <xf numFmtId="164" fontId="13" fillId="0" borderId="1" xfId="0" applyNumberFormat="1" applyFont="1" applyBorder="1"/>
    <xf numFmtId="164" fontId="12" fillId="0" borderId="1" xfId="0" applyNumberFormat="1" applyFont="1" applyBorder="1"/>
    <xf numFmtId="165" fontId="13" fillId="0" borderId="1" xfId="0" applyNumberFormat="1" applyFont="1" applyBorder="1"/>
    <xf numFmtId="1" fontId="13" fillId="0" borderId="1" xfId="0" applyNumberFormat="1" applyFont="1" applyBorder="1"/>
    <xf numFmtId="49" fontId="13" fillId="4" borderId="1" xfId="0" applyNumberFormat="1" applyFont="1" applyFill="1" applyBorder="1" applyAlignment="1">
      <alignment horizontal="left"/>
    </xf>
    <xf numFmtId="164" fontId="13" fillId="4" borderId="1" xfId="0" applyNumberFormat="1" applyFont="1" applyFill="1" applyBorder="1"/>
    <xf numFmtId="164" fontId="12" fillId="4" borderId="1" xfId="0" applyNumberFormat="1" applyFont="1" applyFill="1" applyBorder="1"/>
    <xf numFmtId="165" fontId="13" fillId="4" borderId="1" xfId="0" applyNumberFormat="1" applyFont="1" applyFill="1" applyBorder="1"/>
    <xf numFmtId="1" fontId="13" fillId="4" borderId="1" xfId="0" applyNumberFormat="1" applyFont="1" applyFill="1" applyBorder="1"/>
    <xf numFmtId="0" fontId="17" fillId="0" borderId="0" xfId="0" applyFont="1"/>
    <xf numFmtId="0" fontId="15" fillId="0" borderId="0" xfId="0" applyFont="1"/>
    <xf numFmtId="0" fontId="16" fillId="2" borderId="1" xfId="0" applyFont="1" applyFill="1" applyBorder="1"/>
    <xf numFmtId="0" fontId="16" fillId="2" borderId="1" xfId="0" applyFont="1" applyFill="1" applyBorder="1" applyAlignment="1">
      <alignment horizontal="center" wrapText="1"/>
    </xf>
    <xf numFmtId="0" fontId="14" fillId="0" borderId="1" xfId="0" applyFont="1" applyBorder="1"/>
    <xf numFmtId="166" fontId="13" fillId="0" borderId="1" xfId="0" applyNumberFormat="1" applyFont="1" applyBorder="1"/>
    <xf numFmtId="0" fontId="18" fillId="0" borderId="0" xfId="0" applyFont="1"/>
    <xf numFmtId="0" fontId="19" fillId="0" borderId="0" xfId="0" applyFont="1"/>
    <xf numFmtId="167" fontId="18" fillId="0" borderId="0" xfId="0" applyNumberFormat="1" applyFont="1"/>
    <xf numFmtId="3" fontId="18" fillId="0" borderId="0" xfId="0" applyNumberFormat="1" applyFont="1"/>
    <xf numFmtId="3" fontId="12" fillId="0" borderId="0" xfId="0" applyNumberFormat="1" applyFont="1"/>
    <xf numFmtId="165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18" fillId="0" borderId="0" xfId="0" applyFont="1" applyAlignment="1">
      <alignment vertical="center"/>
    </xf>
    <xf numFmtId="0" fontId="22" fillId="0" borderId="0" xfId="0" applyFont="1"/>
    <xf numFmtId="0" fontId="11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1" fillId="4" borderId="1" xfId="0" applyFont="1" applyFill="1" applyBorder="1" applyAlignment="1">
      <alignment vertical="top" wrapText="1"/>
    </xf>
    <xf numFmtId="0" fontId="12" fillId="4" borderId="1" xfId="0" applyFont="1" applyFill="1" applyBorder="1" applyAlignment="1">
      <alignment vertical="top" wrapText="1"/>
    </xf>
    <xf numFmtId="0" fontId="11" fillId="5" borderId="1" xfId="0" applyFont="1" applyFill="1" applyBorder="1"/>
    <xf numFmtId="0" fontId="13" fillId="0" borderId="1" xfId="0" applyFont="1" applyBorder="1"/>
    <xf numFmtId="0" fontId="25" fillId="3" borderId="1" xfId="0" applyFont="1" applyFill="1" applyBorder="1" applyAlignment="1">
      <alignment horizontal="left" wrapText="1"/>
    </xf>
    <xf numFmtId="0" fontId="25" fillId="0" borderId="1" xfId="0" applyFont="1" applyBorder="1"/>
    <xf numFmtId="0" fontId="26" fillId="0" borderId="1" xfId="1" applyBorder="1"/>
    <xf numFmtId="49" fontId="25" fillId="0" borderId="1" xfId="0" applyNumberFormat="1" applyFont="1" applyBorder="1"/>
    <xf numFmtId="3" fontId="9" fillId="5" borderId="0" xfId="0" applyNumberFormat="1" applyFont="1" applyFill="1" applyAlignment="1">
      <alignment horizontal="center" vertical="center"/>
    </xf>
    <xf numFmtId="0" fontId="0" fillId="0" borderId="0" xfId="0"/>
    <xf numFmtId="0" fontId="16" fillId="2" borderId="0" xfId="0" applyFont="1" applyFill="1" applyAlignment="1">
      <alignment horizontal="center" vertical="center"/>
    </xf>
    <xf numFmtId="0" fontId="8" fillId="0" borderId="0" xfId="0" applyFont="1"/>
    <xf numFmtId="165" fontId="23" fillId="0" borderId="2" xfId="0" applyNumberFormat="1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165" fontId="9" fillId="5" borderId="0" xfId="0" applyNumberFormat="1" applyFont="1" applyFill="1" applyAlignment="1">
      <alignment horizontal="center" vertical="center"/>
    </xf>
    <xf numFmtId="0" fontId="8" fillId="0" borderId="0" xfId="0" applyFont="1" applyAlignment="1">
      <alignment vertical="top" wrapText="1"/>
    </xf>
    <xf numFmtId="0" fontId="2" fillId="0" borderId="0" xfId="0" applyFont="1"/>
    <xf numFmtId="164" fontId="20" fillId="0" borderId="0" xfId="0" applyNumberFormat="1" applyFont="1" applyAlignment="1">
      <alignment horizontal="right" vertical="center"/>
    </xf>
    <xf numFmtId="164" fontId="21" fillId="0" borderId="0" xfId="0" applyNumberFormat="1" applyFont="1" applyAlignment="1">
      <alignment horizontal="right" vertical="center"/>
    </xf>
  </cellXfs>
  <cellStyles count="2">
    <cellStyle name="Hyperlink" xfId="1" builtinId="8"/>
    <cellStyle name="Normal" xfId="0" builtinId="0"/>
  </cellStyles>
  <dxfs count="9">
    <dxf>
      <font>
        <b/>
        <sz val="11"/>
        <color rgb="FF9C0006"/>
        <name val="Arial"/>
        <charset val="1"/>
      </font>
      <fill>
        <patternFill>
          <bgColor rgb="FFFFC7CE"/>
        </patternFill>
      </fill>
    </dxf>
    <dxf>
      <font>
        <b/>
        <sz val="11"/>
        <color rgb="FF9C6500"/>
        <name val="Arial"/>
        <charset val="1"/>
      </font>
      <fill>
        <patternFill>
          <bgColor rgb="FFFFEB9C"/>
        </patternFill>
      </fill>
    </dxf>
    <dxf>
      <font>
        <b/>
        <sz val="11"/>
        <color rgb="FF006100"/>
        <name val="Arial"/>
        <charset val="1"/>
      </font>
      <fill>
        <patternFill>
          <bgColor rgb="FFC6EFCE"/>
        </patternFill>
      </fill>
    </dxf>
    <dxf>
      <font>
        <b/>
        <sz val="11"/>
        <color rgb="FF9C0006"/>
        <name val="Arial"/>
        <charset val="1"/>
      </font>
      <fill>
        <patternFill>
          <bgColor rgb="FFFFC7CE"/>
        </patternFill>
      </fill>
    </dxf>
    <dxf>
      <font>
        <b/>
        <sz val="11"/>
        <color rgb="FF9C6500"/>
        <name val="Arial"/>
        <charset val="1"/>
      </font>
      <fill>
        <patternFill>
          <bgColor rgb="FFFFEB9C"/>
        </patternFill>
      </fill>
    </dxf>
    <dxf>
      <font>
        <b/>
        <sz val="11"/>
        <color rgb="FF006100"/>
        <name val="Arial"/>
        <charset val="1"/>
      </font>
      <fill>
        <patternFill>
          <bgColor rgb="FFC6EFCE"/>
        </patternFill>
      </fill>
    </dxf>
    <dxf>
      <font>
        <b/>
        <sz val="11"/>
        <color rgb="FF9C0006"/>
        <name val="Arial"/>
        <charset val="1"/>
      </font>
      <fill>
        <patternFill>
          <bgColor rgb="FFFFC7CE"/>
        </patternFill>
      </fill>
    </dxf>
    <dxf>
      <font>
        <b/>
        <sz val="11"/>
        <color rgb="FF9C6500"/>
        <name val="Arial"/>
        <charset val="1"/>
      </font>
      <fill>
        <patternFill>
          <bgColor rgb="FFFFEB9C"/>
        </patternFill>
      </fill>
    </dxf>
    <dxf>
      <font>
        <b/>
        <sz val="11"/>
        <color rgb="FF006100"/>
        <name val="Arial"/>
        <charset val="1"/>
      </font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9C6500"/>
      <rgbColor rgb="FF800080"/>
      <rgbColor rgb="FF008080"/>
      <rgbColor rgb="FFBFBFBF"/>
      <rgbColor rgb="FF808080"/>
      <rgbColor rgb="FF9999FF"/>
      <rgbColor rgb="FF993366"/>
      <rgbColor rgb="FFF2F2F2"/>
      <rgbColor rgb="FFF5E6D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6100"/>
      <rgbColor rgb="FF333300"/>
      <rgbColor rgb="FFB5541F"/>
      <rgbColor rgb="FF993366"/>
      <rgbColor rgb="FF333399"/>
      <rgbColor rgb="FF1B1B1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1"/>
        <c:ser>
          <c:idx val="0"/>
          <c:order val="0"/>
          <c:tx>
            <c:strRef>
              <c:f>Dashboard!$P$4</c:f>
              <c:strCache>
                <c:ptCount val="1"/>
                <c:pt idx="0">
                  <c:v>Headcount Index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Input!$A$4:$A$15</c:f>
              <c:strCache>
                <c:ptCount val="4"/>
                <c:pt idx="0">
                  <c:v>Jan 26</c:v>
                </c:pt>
                <c:pt idx="1">
                  <c:v>Feb 26</c:v>
                </c:pt>
                <c:pt idx="2">
                  <c:v>Mar 26</c:v>
                </c:pt>
                <c:pt idx="3">
                  <c:v>Apr 26</c:v>
                </c:pt>
              </c:strCache>
            </c:strRef>
          </c:cat>
          <c:val>
            <c:numRef>
              <c:f>Dashboard!$P$5:$P$16</c:f>
              <c:numCache>
                <c:formatCode>0.0</c:formatCode>
                <c:ptCount val="12"/>
                <c:pt idx="0">
                  <c:v>100</c:v>
                </c:pt>
                <c:pt idx="1">
                  <c:v>105</c:v>
                </c:pt>
                <c:pt idx="2">
                  <c:v>125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0F-4AF5-BC0E-07CFE9929DD8}"/>
            </c:ext>
          </c:extLst>
        </c:ser>
        <c:ser>
          <c:idx val="1"/>
          <c:order val="1"/>
          <c:tx>
            <c:strRef>
              <c:f>Dashboard!$Q$4</c:f>
              <c:strCache>
                <c:ptCount val="1"/>
                <c:pt idx="0">
                  <c:v>Revenue Index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Input!$A$4:$A$15</c:f>
              <c:strCache>
                <c:ptCount val="4"/>
                <c:pt idx="0">
                  <c:v>Jan 26</c:v>
                </c:pt>
                <c:pt idx="1">
                  <c:v>Feb 26</c:v>
                </c:pt>
                <c:pt idx="2">
                  <c:v>Mar 26</c:v>
                </c:pt>
                <c:pt idx="3">
                  <c:v>Apr 26</c:v>
                </c:pt>
              </c:strCache>
            </c:strRef>
          </c:cat>
          <c:val>
            <c:numRef>
              <c:f>Dashboard!$Q$5:$Q$16</c:f>
              <c:numCache>
                <c:formatCode>0.0</c:formatCode>
                <c:ptCount val="12"/>
                <c:pt idx="0">
                  <c:v>100</c:v>
                </c:pt>
                <c:pt idx="1">
                  <c:v>112.24489795918366</c:v>
                </c:pt>
                <c:pt idx="2">
                  <c:v>126.53061224489797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0F-4AF5-BC0E-07CFE9929D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15000"/>
                  <a:lumOff val="85000"/>
                  <a:alpha val="51000"/>
                </a:schemeClr>
              </a:solidFill>
              <a:round/>
            </a:ln>
            <a:effectLst/>
          </c:spPr>
        </c:min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66957766642806"/>
          <c:y val="0.1032258064516129"/>
          <c:w val="0.83142133142448105"/>
          <c:h val="0.70849479298958595"/>
        </c:manualLayout>
      </c:layout>
      <c:lineChart>
        <c:grouping val="standard"/>
        <c:varyColors val="1"/>
        <c:ser>
          <c:idx val="0"/>
          <c:order val="0"/>
          <c:tx>
            <c:strRef>
              <c:f>Dashboard!$R$4</c:f>
              <c:strCache>
                <c:ptCount val="1"/>
                <c:pt idx="0">
                  <c:v>Revenue / Employee</c:v>
                </c:pt>
              </c:strCache>
            </c:strRef>
          </c:tx>
          <c:marker>
            <c:symbol val="none"/>
          </c:marker>
          <c:dPt>
            <c:idx val="0"/>
            <c:marker>
              <c:symbol val="none"/>
            </c:marker>
            <c:bubble3D val="0"/>
            <c:spPr>
              <a:ln w="31750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9189-4F6E-8AF4-DBBD8883CEE7}"/>
              </c:ext>
            </c:extLst>
          </c:dPt>
          <c:dPt>
            <c:idx val="1"/>
            <c:marker>
              <c:symbol val="none"/>
            </c:marker>
            <c:bubble3D val="0"/>
            <c:spPr>
              <a:ln w="31750" cap="rnd">
                <a:solidFill>
                  <a:schemeClr val="accent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9189-4F6E-8AF4-DBBD8883CEE7}"/>
              </c:ext>
            </c:extLst>
          </c:dPt>
          <c:dPt>
            <c:idx val="2"/>
            <c:marker>
              <c:symbol val="none"/>
            </c:marker>
            <c:bubble3D val="0"/>
            <c:spPr>
              <a:ln w="31750" cap="rnd">
                <a:solidFill>
                  <a:schemeClr val="accent3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9189-4F6E-8AF4-DBBD8883CEE7}"/>
              </c:ext>
            </c:extLst>
          </c:dPt>
          <c:dPt>
            <c:idx val="3"/>
            <c:marker>
              <c:symbol val="none"/>
            </c:marker>
            <c:bubble3D val="0"/>
            <c:spPr>
              <a:ln w="31750" cap="rnd">
                <a:solidFill>
                  <a:schemeClr val="accent4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9189-4F6E-8AF4-DBBD8883CEE7}"/>
              </c:ext>
            </c:extLst>
          </c:dPt>
          <c:dPt>
            <c:idx val="4"/>
            <c:marker>
              <c:symbol val="none"/>
            </c:marker>
            <c:bubble3D val="0"/>
            <c:spPr>
              <a:ln w="31750" cap="rnd">
                <a:solidFill>
                  <a:schemeClr val="accent5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9189-4F6E-8AF4-DBBD8883CEE7}"/>
              </c:ext>
            </c:extLst>
          </c:dPt>
          <c:dPt>
            <c:idx val="5"/>
            <c:marker>
              <c:symbol val="none"/>
            </c:marker>
            <c:bubble3D val="0"/>
            <c:spPr>
              <a:ln w="31750" cap="rnd">
                <a:solidFill>
                  <a:schemeClr val="accent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9189-4F6E-8AF4-DBBD8883CEE7}"/>
              </c:ext>
            </c:extLst>
          </c:dPt>
          <c:dPt>
            <c:idx val="6"/>
            <c:marker>
              <c:symbol val="none"/>
            </c:marker>
            <c:bubble3D val="0"/>
            <c:spPr>
              <a:ln w="31750" cap="rnd">
                <a:solidFill>
                  <a:schemeClr val="accent1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9189-4F6E-8AF4-DBBD8883CEE7}"/>
              </c:ext>
            </c:extLst>
          </c:dPt>
          <c:dPt>
            <c:idx val="7"/>
            <c:marker>
              <c:symbol val="none"/>
            </c:marker>
            <c:bubble3D val="0"/>
            <c:spPr>
              <a:ln w="31750" cap="rnd">
                <a:solidFill>
                  <a:schemeClr val="accent2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9189-4F6E-8AF4-DBBD8883CEE7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31750" cap="rnd">
                <a:solidFill>
                  <a:schemeClr val="accent3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9189-4F6E-8AF4-DBBD8883CEE7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31750" cap="rnd">
                <a:solidFill>
                  <a:schemeClr val="accent4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9189-4F6E-8AF4-DBBD8883CEE7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31750" cap="rnd">
                <a:solidFill>
                  <a:schemeClr val="accent5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9189-4F6E-8AF4-DBBD8883CEE7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31750" cap="rnd">
                <a:solidFill>
                  <a:schemeClr val="accent6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9189-4F6E-8AF4-DBBD8883CEE7}"/>
              </c:ext>
            </c:extLst>
          </c:dPt>
          <c:cat>
            <c:strRef>
              <c:f>Input!$A$4:$A$15</c:f>
              <c:strCache>
                <c:ptCount val="4"/>
                <c:pt idx="0">
                  <c:v>Jan 26</c:v>
                </c:pt>
                <c:pt idx="1">
                  <c:v>Feb 26</c:v>
                </c:pt>
                <c:pt idx="2">
                  <c:v>Mar 26</c:v>
                </c:pt>
                <c:pt idx="3">
                  <c:v>Apr 26</c:v>
                </c:pt>
              </c:strCache>
            </c:strRef>
          </c:cat>
          <c:val>
            <c:numRef>
              <c:f>Dashboard!$R$5:$R$16</c:f>
              <c:numCache>
                <c:formatCode>#,##0</c:formatCode>
                <c:ptCount val="12"/>
                <c:pt idx="0">
                  <c:v>1225</c:v>
                </c:pt>
                <c:pt idx="1">
                  <c:v>1309.5238095238096</c:v>
                </c:pt>
                <c:pt idx="2">
                  <c:v>1240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75-4ADE-BB7A-2E1D1100F7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1"/>
        <c:ser>
          <c:idx val="0"/>
          <c:order val="0"/>
          <c:tx>
            <c:strRef>
              <c:f>Dashboard!$S$4</c:f>
              <c:strCache>
                <c:ptCount val="1"/>
                <c:pt idx="0">
                  <c:v>Cost / Employee</c:v>
                </c:pt>
              </c:strCache>
            </c:strRef>
          </c:tx>
          <c:marker>
            <c:symbol val="none"/>
          </c:marker>
          <c:dPt>
            <c:idx val="0"/>
            <c:marker>
              <c:symbol val="none"/>
            </c:marker>
            <c:bubble3D val="0"/>
            <c:spPr>
              <a:ln w="31750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4BD5-4EE5-AFBE-EE53EBDF7E95}"/>
              </c:ext>
            </c:extLst>
          </c:dPt>
          <c:dPt>
            <c:idx val="1"/>
            <c:marker>
              <c:symbol val="none"/>
            </c:marker>
            <c:bubble3D val="0"/>
            <c:spPr>
              <a:ln w="31750" cap="rnd">
                <a:solidFill>
                  <a:schemeClr val="accent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4BD5-4EE5-AFBE-EE53EBDF7E95}"/>
              </c:ext>
            </c:extLst>
          </c:dPt>
          <c:dPt>
            <c:idx val="2"/>
            <c:marker>
              <c:symbol val="none"/>
            </c:marker>
            <c:bubble3D val="0"/>
            <c:spPr>
              <a:ln w="31750" cap="rnd">
                <a:solidFill>
                  <a:schemeClr val="accent3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4BD5-4EE5-AFBE-EE53EBDF7E95}"/>
              </c:ext>
            </c:extLst>
          </c:dPt>
          <c:dPt>
            <c:idx val="3"/>
            <c:marker>
              <c:symbol val="none"/>
            </c:marker>
            <c:bubble3D val="0"/>
            <c:spPr>
              <a:ln w="31750" cap="rnd">
                <a:solidFill>
                  <a:schemeClr val="accent4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4BD5-4EE5-AFBE-EE53EBDF7E95}"/>
              </c:ext>
            </c:extLst>
          </c:dPt>
          <c:dPt>
            <c:idx val="4"/>
            <c:marker>
              <c:symbol val="none"/>
            </c:marker>
            <c:bubble3D val="0"/>
            <c:spPr>
              <a:ln w="31750" cap="rnd">
                <a:solidFill>
                  <a:schemeClr val="accent5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4BD5-4EE5-AFBE-EE53EBDF7E95}"/>
              </c:ext>
            </c:extLst>
          </c:dPt>
          <c:dPt>
            <c:idx val="5"/>
            <c:marker>
              <c:symbol val="none"/>
            </c:marker>
            <c:bubble3D val="0"/>
            <c:spPr>
              <a:ln w="31750" cap="rnd">
                <a:solidFill>
                  <a:schemeClr val="accent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4BD5-4EE5-AFBE-EE53EBDF7E95}"/>
              </c:ext>
            </c:extLst>
          </c:dPt>
          <c:dPt>
            <c:idx val="6"/>
            <c:marker>
              <c:symbol val="none"/>
            </c:marker>
            <c:bubble3D val="0"/>
            <c:spPr>
              <a:ln w="31750" cap="rnd">
                <a:solidFill>
                  <a:schemeClr val="accent1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4BD5-4EE5-AFBE-EE53EBDF7E95}"/>
              </c:ext>
            </c:extLst>
          </c:dPt>
          <c:dPt>
            <c:idx val="7"/>
            <c:marker>
              <c:symbol val="none"/>
            </c:marker>
            <c:bubble3D val="0"/>
            <c:spPr>
              <a:ln w="31750" cap="rnd">
                <a:solidFill>
                  <a:schemeClr val="accent2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4BD5-4EE5-AFBE-EE53EBDF7E95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31750" cap="rnd">
                <a:solidFill>
                  <a:schemeClr val="accent3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4BD5-4EE5-AFBE-EE53EBDF7E95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31750" cap="rnd">
                <a:solidFill>
                  <a:schemeClr val="accent4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4BD5-4EE5-AFBE-EE53EBDF7E95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31750" cap="rnd">
                <a:solidFill>
                  <a:schemeClr val="accent5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4BD5-4EE5-AFBE-EE53EBDF7E95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31750" cap="rnd">
                <a:solidFill>
                  <a:schemeClr val="accent6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4BD5-4EE5-AFBE-EE53EBDF7E95}"/>
              </c:ext>
            </c:extLst>
          </c:dPt>
          <c:cat>
            <c:strRef>
              <c:f>Input!$A$4:$A$15</c:f>
              <c:strCache>
                <c:ptCount val="4"/>
                <c:pt idx="0">
                  <c:v>Jan 26</c:v>
                </c:pt>
                <c:pt idx="1">
                  <c:v>Feb 26</c:v>
                </c:pt>
                <c:pt idx="2">
                  <c:v>Mar 26</c:v>
                </c:pt>
                <c:pt idx="3">
                  <c:v>Apr 26</c:v>
                </c:pt>
              </c:strCache>
            </c:strRef>
          </c:cat>
          <c:val>
            <c:numRef>
              <c:f>Dashboard!$S$5:$S$16</c:f>
              <c:numCache>
                <c:formatCode>#,##0</c:formatCode>
                <c:ptCount val="12"/>
                <c:pt idx="0">
                  <c:v>2100</c:v>
                </c:pt>
                <c:pt idx="1">
                  <c:v>2142.8571428571427</c:v>
                </c:pt>
                <c:pt idx="2">
                  <c:v>1960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4A-447B-AAB0-35260BFAAE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1"/>
        <c:ser>
          <c:idx val="0"/>
          <c:order val="0"/>
          <c:invertIfNegative val="1"/>
          <c:dPt>
            <c:idx val="0"/>
            <c:invertIfNegative val="1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CF56-4FB6-BC62-E2D7EFA5DE59}"/>
              </c:ext>
            </c:extLst>
          </c:dPt>
          <c:dPt>
            <c:idx val="1"/>
            <c:invertIfNegative val="1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CF56-4FB6-BC62-E2D7EFA5DE59}"/>
              </c:ext>
            </c:extLst>
          </c:dPt>
          <c:dPt>
            <c:idx val="2"/>
            <c:invertIfNegative val="1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CF56-4FB6-BC62-E2D7EFA5DE59}"/>
              </c:ext>
            </c:extLst>
          </c:dPt>
          <c:dPt>
            <c:idx val="3"/>
            <c:invertIfNegative val="1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CF56-4FB6-BC62-E2D7EFA5DE5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Input!$A$21:$A$24</c:f>
              <c:strCache>
                <c:ptCount val="4"/>
                <c:pt idx="0">
                  <c:v>Engineering</c:v>
                </c:pt>
                <c:pt idx="1">
                  <c:v>Sales &amp; Customer Success</c:v>
                </c:pt>
                <c:pt idx="2">
                  <c:v>Product &amp; Design</c:v>
                </c:pt>
                <c:pt idx="3">
                  <c:v>Operations</c:v>
                </c:pt>
              </c:strCache>
            </c:strRef>
          </c:cat>
          <c:val>
            <c:numRef>
              <c:f>Input!$B$21:$B$24</c:f>
              <c:numCache>
                <c:formatCode>0.0%</c:formatCode>
                <c:ptCount val="4"/>
                <c:pt idx="0">
                  <c:v>0.92</c:v>
                </c:pt>
                <c:pt idx="1">
                  <c:v>0.68</c:v>
                </c:pt>
                <c:pt idx="2">
                  <c:v>0.81</c:v>
                </c:pt>
                <c:pt idx="3">
                  <c:v>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F56-4FB6-BC62-E2D7EFA5DE59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0"/>
        <c:axId val="100"/>
      </c:barChart>
      <c:catAx>
        <c:axId val="1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1"/>
        <c:ser>
          <c:idx val="0"/>
          <c:order val="0"/>
          <c:invertIfNegative val="1"/>
          <c:dPt>
            <c:idx val="0"/>
            <c:invertIfNegative val="1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CD3-4D5F-B7AF-73B21991DB78}"/>
              </c:ext>
            </c:extLst>
          </c:dPt>
          <c:dPt>
            <c:idx val="1"/>
            <c:invertIfNegative val="1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FCD3-4D5F-B7AF-73B21991DB78}"/>
              </c:ext>
            </c:extLst>
          </c:dPt>
          <c:dPt>
            <c:idx val="2"/>
            <c:invertIfNegative val="1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FCD3-4D5F-B7AF-73B21991DB78}"/>
              </c:ext>
            </c:extLst>
          </c:dPt>
          <c:dPt>
            <c:idx val="3"/>
            <c:invertIfNegative val="1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FCD3-4D5F-B7AF-73B21991DB7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Dashboard!$U$5:$U$8</c:f>
              <c:strCache>
                <c:ptCount val="4"/>
                <c:pt idx="0">
                  <c:v>New Positions Opened</c:v>
                </c:pt>
                <c:pt idx="1">
                  <c:v>Offers Accepted</c:v>
                </c:pt>
                <c:pt idx="2">
                  <c:v>Employees Started</c:v>
                </c:pt>
                <c:pt idx="3">
                  <c:v>Fully Productive</c:v>
                </c:pt>
              </c:strCache>
            </c:strRef>
          </c:cat>
          <c:val>
            <c:numRef>
              <c:f>Dashboard!$V$5:$V$8</c:f>
              <c:numCache>
                <c:formatCode>#,##0</c:formatCode>
                <c:ptCount val="4"/>
                <c:pt idx="0">
                  <c:v>5</c:v>
                </c:pt>
                <c:pt idx="1">
                  <c:v>4</c:v>
                </c:pt>
                <c:pt idx="2">
                  <c:v>4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CD3-4D5F-B7AF-73B21991DB78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0"/>
        <c:axId val="100"/>
      </c:barChart>
      <c:catAx>
        <c:axId val="1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col"/>
        <c:grouping val="stacked"/>
        <c:varyColors val="1"/>
        <c:ser>
          <c:idx val="0"/>
          <c:order val="0"/>
          <c:spPr>
            <a:noFill/>
            <a:ln>
              <a:prstDash val="solid"/>
            </a:ln>
          </c:spPr>
          <c:invertIfNegative val="1"/>
          <c:cat>
            <c:strRef>
              <c:f>Dashboard!$X$5:$X$8</c:f>
              <c:strCache>
                <c:ptCount val="4"/>
                <c:pt idx="0">
                  <c:v>Opening</c:v>
                </c:pt>
                <c:pt idx="1">
                  <c:v>New Hires</c:v>
                </c:pt>
                <c:pt idx="2">
                  <c:v>Departures</c:v>
                </c:pt>
                <c:pt idx="3">
                  <c:v>Closing</c:v>
                </c:pt>
              </c:strCache>
            </c:strRef>
          </c:cat>
          <c:val>
            <c:numRef>
              <c:f>Dashboard!$Y$5:$Y$8</c:f>
              <c:numCache>
                <c:formatCode>#,##0</c:formatCode>
                <c:ptCount val="4"/>
                <c:pt idx="0">
                  <c:v>0</c:v>
                </c:pt>
                <c:pt idx="1">
                  <c:v>21</c:v>
                </c:pt>
                <c:pt idx="2">
                  <c:v>25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4F-4A86-A6BD-3CFD9C8450FF}"/>
            </c:ext>
          </c:extLst>
        </c:ser>
        <c:ser>
          <c:idx val="1"/>
          <c:order val="1"/>
          <c:spPr>
            <a:ln>
              <a:prstDash val="solid"/>
            </a:ln>
          </c:spPr>
          <c:invertIfNegative val="1"/>
          <c:dPt>
            <c:idx val="0"/>
            <c:invertIfNegative val="1"/>
            <c:bubble3D val="0"/>
            <c:spPr>
              <a:solidFill>
                <a:srgbClr val="B5541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94F-4A86-A6BD-3CFD9C8450FF}"/>
              </c:ext>
            </c:extLst>
          </c:dPt>
          <c:dPt>
            <c:idx val="1"/>
            <c:invertIfNegative val="1"/>
            <c:bubble3D val="0"/>
            <c:spPr>
              <a:solidFill>
                <a:srgbClr val="6FAE7C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494F-4A86-A6BD-3CFD9C8450FF}"/>
              </c:ext>
            </c:extLst>
          </c:dPt>
          <c:dPt>
            <c:idx val="2"/>
            <c:invertIfNegative val="1"/>
            <c:bubble3D val="0"/>
            <c:spPr>
              <a:solidFill>
                <a:srgbClr val="C0504D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494F-4A86-A6BD-3CFD9C8450FF}"/>
              </c:ext>
            </c:extLst>
          </c:dPt>
          <c:dPt>
            <c:idx val="3"/>
            <c:invertIfNegative val="1"/>
            <c:bubble3D val="0"/>
            <c:spPr>
              <a:solidFill>
                <a:srgbClr val="B5541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8-494F-4A86-A6BD-3CFD9C8450FF}"/>
              </c:ext>
            </c:extLst>
          </c:dPt>
          <c:cat>
            <c:strRef>
              <c:f>Dashboard!$X$5:$X$8</c:f>
              <c:strCache>
                <c:ptCount val="4"/>
                <c:pt idx="0">
                  <c:v>Opening</c:v>
                </c:pt>
                <c:pt idx="1">
                  <c:v>New Hires</c:v>
                </c:pt>
                <c:pt idx="2">
                  <c:v>Departures</c:v>
                </c:pt>
                <c:pt idx="3">
                  <c:v>Closing</c:v>
                </c:pt>
              </c:strCache>
            </c:strRef>
          </c:cat>
          <c:val>
            <c:numRef>
              <c:f>Dashboard!$Z$5:$Z$8</c:f>
              <c:numCache>
                <c:formatCode>#,##0</c:formatCode>
                <c:ptCount val="4"/>
                <c:pt idx="0">
                  <c:v>21</c:v>
                </c:pt>
                <c:pt idx="1">
                  <c:v>4</c:v>
                </c:pt>
                <c:pt idx="2">
                  <c:v>0</c:v>
                </c:pt>
                <c:pt idx="3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94F-4A86-A6BD-3CFD9C8450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0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#,##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1"/>
        <c:ser>
          <c:idx val="0"/>
          <c:order val="0"/>
          <c:tx>
            <c:strRef>
              <c:f>Dashboard!$P$4</c:f>
              <c:strCache>
                <c:ptCount val="1"/>
                <c:pt idx="0">
                  <c:v>Headcount Index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cat>
            <c:strRef>
              <c:f>Input!$A$4:$A$15</c:f>
              <c:strCache>
                <c:ptCount val="4"/>
                <c:pt idx="0">
                  <c:v>Jan 26</c:v>
                </c:pt>
                <c:pt idx="1">
                  <c:v>Feb 26</c:v>
                </c:pt>
                <c:pt idx="2">
                  <c:v>Mar 26</c:v>
                </c:pt>
                <c:pt idx="3">
                  <c:v>Apr 26</c:v>
                </c:pt>
              </c:strCache>
            </c:strRef>
          </c:cat>
          <c:val>
            <c:numRef>
              <c:f>Dashboard!$P$5:$P$16</c:f>
              <c:numCache>
                <c:formatCode>0.0</c:formatCode>
                <c:ptCount val="12"/>
                <c:pt idx="0">
                  <c:v>100</c:v>
                </c:pt>
                <c:pt idx="1">
                  <c:v>105</c:v>
                </c:pt>
                <c:pt idx="2">
                  <c:v>125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CE-42FF-8601-A1CCCBB9EC53}"/>
            </c:ext>
          </c:extLst>
        </c:ser>
        <c:ser>
          <c:idx val="1"/>
          <c:order val="1"/>
          <c:tx>
            <c:strRef>
              <c:f>Dashboard!$Q$4</c:f>
              <c:strCache>
                <c:ptCount val="1"/>
                <c:pt idx="0">
                  <c:v>Revenue Index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chemeClr val="accent2"/>
              </a:solidFill>
              <a:ln w="9525">
                <a:solidFill>
                  <a:schemeClr val="accent2"/>
                </a:solidFill>
                <a:round/>
              </a:ln>
              <a:effectLst/>
            </c:spPr>
          </c:marker>
          <c:cat>
            <c:strRef>
              <c:f>Input!$A$4:$A$15</c:f>
              <c:strCache>
                <c:ptCount val="4"/>
                <c:pt idx="0">
                  <c:v>Jan 26</c:v>
                </c:pt>
                <c:pt idx="1">
                  <c:v>Feb 26</c:v>
                </c:pt>
                <c:pt idx="2">
                  <c:v>Mar 26</c:v>
                </c:pt>
                <c:pt idx="3">
                  <c:v>Apr 26</c:v>
                </c:pt>
              </c:strCache>
            </c:strRef>
          </c:cat>
          <c:val>
            <c:numRef>
              <c:f>Dashboard!$Q$5:$Q$16</c:f>
              <c:numCache>
                <c:formatCode>0.0</c:formatCode>
                <c:ptCount val="12"/>
                <c:pt idx="0">
                  <c:v>100</c:v>
                </c:pt>
                <c:pt idx="1">
                  <c:v>112.24489795918366</c:v>
                </c:pt>
                <c:pt idx="2">
                  <c:v>126.53061224489797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DCE-42FF-8601-A1CCCBB9EC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1"/>
        <c:ser>
          <c:idx val="0"/>
          <c:order val="0"/>
          <c:invertIfNegative val="1"/>
          <c:dPt>
            <c:idx val="0"/>
            <c:invertIfNegative val="1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3084-46C3-8578-C22AAB2510D5}"/>
              </c:ext>
            </c:extLst>
          </c:dPt>
          <c:dPt>
            <c:idx val="1"/>
            <c:invertIfNegative val="1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3084-46C3-8578-C22AAB2510D5}"/>
              </c:ext>
            </c:extLst>
          </c:dPt>
          <c:dPt>
            <c:idx val="2"/>
            <c:invertIfNegative val="1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3084-46C3-8578-C22AAB2510D5}"/>
              </c:ext>
            </c:extLst>
          </c:dPt>
          <c:dPt>
            <c:idx val="3"/>
            <c:invertIfNegative val="1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3084-46C3-8578-C22AAB2510D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Input!$A$21:$A$24</c:f>
              <c:strCache>
                <c:ptCount val="4"/>
                <c:pt idx="0">
                  <c:v>Engineering</c:v>
                </c:pt>
                <c:pt idx="1">
                  <c:v>Sales &amp; Customer Success</c:v>
                </c:pt>
                <c:pt idx="2">
                  <c:v>Product &amp; Design</c:v>
                </c:pt>
                <c:pt idx="3">
                  <c:v>Operations</c:v>
                </c:pt>
              </c:strCache>
            </c:strRef>
          </c:cat>
          <c:val>
            <c:numRef>
              <c:f>Input!$B$21:$B$24</c:f>
              <c:numCache>
                <c:formatCode>0.0%</c:formatCode>
                <c:ptCount val="4"/>
                <c:pt idx="0">
                  <c:v>0.92</c:v>
                </c:pt>
                <c:pt idx="1">
                  <c:v>0.68</c:v>
                </c:pt>
                <c:pt idx="2">
                  <c:v>0.81</c:v>
                </c:pt>
                <c:pt idx="3">
                  <c:v>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084-46C3-8578-C22AAB2510D5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0"/>
        <c:axId val="100"/>
      </c:barChart>
      <c:catAx>
        <c:axId val="1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1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31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1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1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1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1238250" cy="762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238250" cy="762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238250" cy="762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0</xdr:row>
      <xdr:rowOff>0</xdr:rowOff>
    </xdr:from>
    <xdr:ext cx="1238250" cy="762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618067</xdr:colOff>
      <xdr:row>9</xdr:row>
      <xdr:rowOff>16933</xdr:rowOff>
    </xdr:from>
    <xdr:ext cx="5940000" cy="306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804334</xdr:colOff>
      <xdr:row>33</xdr:row>
      <xdr:rowOff>160866</xdr:rowOff>
    </xdr:from>
    <xdr:ext cx="3492500" cy="19685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647699</xdr:colOff>
      <xdr:row>33</xdr:row>
      <xdr:rowOff>182032</xdr:rowOff>
    </xdr:from>
    <xdr:ext cx="3327401" cy="1926167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1</xdr:col>
      <xdr:colOff>0</xdr:colOff>
      <xdr:row>48</xdr:row>
      <xdr:rowOff>0</xdr:rowOff>
    </xdr:from>
    <xdr:ext cx="2880000" cy="2880000"/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5</xdr:col>
      <xdr:colOff>16934</xdr:colOff>
      <xdr:row>47</xdr:row>
      <xdr:rowOff>156634</xdr:rowOff>
    </xdr:from>
    <xdr:ext cx="2880000" cy="2880000"/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oneCellAnchor>
    <xdr:from>
      <xdr:col>1</xdr:col>
      <xdr:colOff>0</xdr:colOff>
      <xdr:row>69</xdr:row>
      <xdr:rowOff>0</xdr:rowOff>
    </xdr:from>
    <xdr:ext cx="5760000" cy="2880000"/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oneCellAnchor>
  <xdr:oneCellAnchor>
    <xdr:from>
      <xdr:col>12</xdr:col>
      <xdr:colOff>0</xdr:colOff>
      <xdr:row>0</xdr:row>
      <xdr:rowOff>0</xdr:rowOff>
    </xdr:from>
    <xdr:ext cx="1238250" cy="76200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215899</xdr:colOff>
      <xdr:row>11</xdr:row>
      <xdr:rowOff>148167</xdr:rowOff>
    </xdr:from>
    <xdr:ext cx="6379633" cy="309386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</xdr:col>
      <xdr:colOff>0</xdr:colOff>
      <xdr:row>31</xdr:row>
      <xdr:rowOff>0</xdr:rowOff>
    </xdr:from>
    <xdr:ext cx="5760000" cy="288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7</xdr:col>
      <xdr:colOff>0</xdr:colOff>
      <xdr:row>0</xdr:row>
      <xdr:rowOff>0</xdr:rowOff>
    </xdr:from>
    <xdr:ext cx="1238250" cy="7620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238250" cy="762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</xdr:row>
      <xdr:rowOff>0</xdr:rowOff>
    </xdr:from>
    <xdr:ext cx="1238250" cy="762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hyperlink" Target="http://www.eq-finfit.de/" TargetMode="External"/><Relationship Id="rId1" Type="http://schemas.openxmlformats.org/officeDocument/2006/relationships/hyperlink" Target="mailto:marine.ekoro@eq-finfit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0"/>
  <sheetViews>
    <sheetView showGridLines="0" tabSelected="1" zoomScaleNormal="100" workbookViewId="0">
      <selection activeCell="H5" sqref="H5"/>
    </sheetView>
  </sheetViews>
  <sheetFormatPr defaultColWidth="8.703125" defaultRowHeight="14.35" x14ac:dyDescent="0.5"/>
  <cols>
    <col min="1" max="1" width="3" customWidth="1"/>
    <col min="2" max="2" width="46" customWidth="1"/>
    <col min="3" max="3" width="3" customWidth="1"/>
    <col min="4" max="4" width="56.29296875" customWidth="1"/>
  </cols>
  <sheetData>
    <row r="1" spans="2:5" ht="19.5" customHeight="1" x14ac:dyDescent="0.5"/>
    <row r="2" spans="2:5" ht="29.2" customHeight="1" x14ac:dyDescent="0.9">
      <c r="B2" s="1" t="s">
        <v>0</v>
      </c>
    </row>
    <row r="3" spans="2:5" ht="33.75" customHeight="1" x14ac:dyDescent="0.5">
      <c r="B3" s="62" t="s">
        <v>1</v>
      </c>
      <c r="C3" s="55"/>
      <c r="D3" s="55"/>
      <c r="E3" s="55"/>
    </row>
    <row r="6" spans="2:5" ht="21.75" customHeight="1" x14ac:dyDescent="0.5">
      <c r="B6" s="2" t="s">
        <v>2</v>
      </c>
      <c r="D6" s="2" t="s">
        <v>3</v>
      </c>
    </row>
    <row r="7" spans="2:5" ht="31.5" customHeight="1" x14ac:dyDescent="0.5">
      <c r="B7" s="3" t="s">
        <v>4</v>
      </c>
      <c r="D7" s="4" t="s">
        <v>5</v>
      </c>
    </row>
    <row r="8" spans="2:5" ht="31.5" customHeight="1" x14ac:dyDescent="0.5">
      <c r="B8" s="3" t="s">
        <v>6</v>
      </c>
      <c r="D8" s="5" t="s">
        <v>7</v>
      </c>
    </row>
    <row r="9" spans="2:5" ht="31.5" customHeight="1" x14ac:dyDescent="0.5">
      <c r="B9" s="3" t="s">
        <v>8</v>
      </c>
      <c r="D9" s="4" t="s">
        <v>9</v>
      </c>
    </row>
    <row r="10" spans="2:5" ht="15" customHeight="1" x14ac:dyDescent="0.5">
      <c r="D10" s="5" t="s">
        <v>10</v>
      </c>
    </row>
    <row r="11" spans="2:5" ht="21.75" customHeight="1" x14ac:dyDescent="0.5">
      <c r="B11" s="2" t="s">
        <v>11</v>
      </c>
      <c r="D11" s="4" t="s">
        <v>12</v>
      </c>
    </row>
    <row r="12" spans="2:5" ht="39.75" customHeight="1" x14ac:dyDescent="0.5">
      <c r="B12" s="6" t="s">
        <v>13</v>
      </c>
      <c r="D12" s="5" t="s">
        <v>14</v>
      </c>
    </row>
    <row r="13" spans="2:5" ht="15" customHeight="1" x14ac:dyDescent="0.5">
      <c r="D13" s="4" t="s">
        <v>15</v>
      </c>
    </row>
    <row r="14" spans="2:5" ht="15" customHeight="1" x14ac:dyDescent="0.5">
      <c r="D14" s="5" t="s">
        <v>16</v>
      </c>
    </row>
    <row r="16" spans="2:5" ht="21.75" customHeight="1" x14ac:dyDescent="0.5">
      <c r="D16" s="2" t="s">
        <v>17</v>
      </c>
    </row>
    <row r="17" spans="4:5" ht="15" customHeight="1" x14ac:dyDescent="0.5">
      <c r="D17" s="61" t="s">
        <v>18</v>
      </c>
      <c r="E17" s="55"/>
    </row>
    <row r="18" spans="4:5" ht="15" customHeight="1" x14ac:dyDescent="0.5">
      <c r="D18" s="55"/>
      <c r="E18" s="55"/>
    </row>
    <row r="19" spans="4:5" ht="15" customHeight="1" x14ac:dyDescent="0.5">
      <c r="D19" s="55"/>
      <c r="E19" s="55"/>
    </row>
    <row r="20" spans="4:5" ht="15" customHeight="1" x14ac:dyDescent="0.5">
      <c r="D20" s="55"/>
      <c r="E20" s="55"/>
    </row>
  </sheetData>
  <mergeCells count="2">
    <mergeCell ref="D17:E20"/>
    <mergeCell ref="B3:E3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23"/>
  <sheetViews>
    <sheetView showGridLines="0" zoomScaleNormal="100" workbookViewId="0"/>
  </sheetViews>
  <sheetFormatPr defaultColWidth="8.703125" defaultRowHeight="14.35" x14ac:dyDescent="0.5"/>
  <cols>
    <col min="1" max="1" width="4" customWidth="1"/>
    <col min="2" max="2" width="100" customWidth="1"/>
  </cols>
  <sheetData>
    <row r="1" spans="2:2" ht="61.5" customHeight="1" x14ac:dyDescent="0.5"/>
    <row r="2" spans="2:2" ht="19.7" customHeight="1" x14ac:dyDescent="0.6">
      <c r="B2" s="7" t="s">
        <v>19</v>
      </c>
    </row>
    <row r="3" spans="2:2" ht="15" customHeight="1" x14ac:dyDescent="0.5">
      <c r="B3" s="8" t="s">
        <v>20</v>
      </c>
    </row>
    <row r="5" spans="2:2" ht="15" customHeight="1" x14ac:dyDescent="0.5">
      <c r="B5" s="9" t="s">
        <v>21</v>
      </c>
    </row>
    <row r="6" spans="2:2" ht="15" customHeight="1" x14ac:dyDescent="0.5">
      <c r="B6" s="10" t="s">
        <v>22</v>
      </c>
    </row>
    <row r="7" spans="2:2" ht="26.85" customHeight="1" x14ac:dyDescent="0.5">
      <c r="B7" s="10" t="s">
        <v>23</v>
      </c>
    </row>
    <row r="8" spans="2:2" ht="26.85" customHeight="1" x14ac:dyDescent="0.5">
      <c r="B8" s="10" t="s">
        <v>24</v>
      </c>
    </row>
    <row r="9" spans="2:2" ht="26.85" customHeight="1" x14ac:dyDescent="0.5">
      <c r="B9" s="10" t="s">
        <v>25</v>
      </c>
    </row>
    <row r="10" spans="2:2" ht="26.85" customHeight="1" x14ac:dyDescent="0.5">
      <c r="B10" s="10" t="s">
        <v>26</v>
      </c>
    </row>
    <row r="11" spans="2:2" ht="15" customHeight="1" x14ac:dyDescent="0.5">
      <c r="B11" s="10"/>
    </row>
    <row r="12" spans="2:2" ht="15" customHeight="1" x14ac:dyDescent="0.5">
      <c r="B12" s="9" t="s">
        <v>27</v>
      </c>
    </row>
    <row r="13" spans="2:2" ht="15" customHeight="1" x14ac:dyDescent="0.5">
      <c r="B13" s="11" t="s">
        <v>28</v>
      </c>
    </row>
    <row r="14" spans="2:2" ht="15" customHeight="1" x14ac:dyDescent="0.5">
      <c r="B14" s="10" t="s">
        <v>29</v>
      </c>
    </row>
    <row r="15" spans="2:2" ht="15" customHeight="1" x14ac:dyDescent="0.5">
      <c r="B15" s="12" t="s">
        <v>30</v>
      </c>
    </row>
    <row r="16" spans="2:2" ht="15" customHeight="1" x14ac:dyDescent="0.5">
      <c r="B16" s="10" t="s">
        <v>31</v>
      </c>
    </row>
    <row r="17" spans="2:2" ht="15" customHeight="1" x14ac:dyDescent="0.5">
      <c r="B17" s="10"/>
    </row>
    <row r="18" spans="2:2" ht="15" customHeight="1" x14ac:dyDescent="0.5">
      <c r="B18" s="9" t="s">
        <v>32</v>
      </c>
    </row>
    <row r="19" spans="2:2" ht="26.85" customHeight="1" x14ac:dyDescent="0.5">
      <c r="B19" s="10" t="s">
        <v>33</v>
      </c>
    </row>
    <row r="20" spans="2:2" ht="26.85" customHeight="1" x14ac:dyDescent="0.5">
      <c r="B20" s="10" t="s">
        <v>34</v>
      </c>
    </row>
    <row r="21" spans="2:2" ht="26.85" customHeight="1" x14ac:dyDescent="0.5">
      <c r="B21" s="10" t="s">
        <v>35</v>
      </c>
    </row>
    <row r="22" spans="2:2" ht="26.85" customHeight="1" x14ac:dyDescent="0.5">
      <c r="B22" s="10" t="s">
        <v>36</v>
      </c>
    </row>
    <row r="23" spans="2:2" ht="15" customHeight="1" x14ac:dyDescent="0.5">
      <c r="B23" s="10" t="s">
        <v>37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16"/>
  <sheetViews>
    <sheetView showGridLines="0" zoomScaleNormal="100" workbookViewId="0">
      <selection activeCell="I5" sqref="I5"/>
    </sheetView>
  </sheetViews>
  <sheetFormatPr defaultColWidth="8.703125" defaultRowHeight="14.35" x14ac:dyDescent="0.5"/>
  <cols>
    <col min="1" max="1" width="3" customWidth="1"/>
    <col min="2" max="2" width="41.76171875" customWidth="1"/>
    <col min="3" max="3" width="32" customWidth="1"/>
    <col min="4" max="4" width="3" customWidth="1"/>
    <col min="5" max="5" width="55" customWidth="1"/>
  </cols>
  <sheetData>
    <row r="1" spans="2:5" ht="61.5" customHeight="1" x14ac:dyDescent="0.5"/>
    <row r="2" spans="2:5" ht="19.7" customHeight="1" x14ac:dyDescent="0.6">
      <c r="B2" s="7" t="s">
        <v>5</v>
      </c>
    </row>
    <row r="4" spans="2:5" ht="15" customHeight="1" x14ac:dyDescent="0.5">
      <c r="B4" s="13" t="s">
        <v>38</v>
      </c>
      <c r="C4" s="50" t="s">
        <v>39</v>
      </c>
      <c r="E4" s="15" t="s">
        <v>40</v>
      </c>
    </row>
    <row r="5" spans="2:5" ht="15" customHeight="1" x14ac:dyDescent="0.5">
      <c r="B5" s="13" t="s">
        <v>41</v>
      </c>
      <c r="C5" s="14" t="s">
        <v>42</v>
      </c>
      <c r="E5" s="15" t="s">
        <v>43</v>
      </c>
    </row>
    <row r="6" spans="2:5" ht="15" customHeight="1" x14ac:dyDescent="0.5">
      <c r="B6" s="13" t="s">
        <v>44</v>
      </c>
      <c r="C6" s="14" t="s">
        <v>45</v>
      </c>
      <c r="E6" s="15" t="s">
        <v>46</v>
      </c>
    </row>
    <row r="7" spans="2:5" ht="15" customHeight="1" x14ac:dyDescent="0.5">
      <c r="B7" s="13" t="s">
        <v>47</v>
      </c>
      <c r="C7" s="14" t="s">
        <v>48</v>
      </c>
      <c r="E7" s="15" t="s">
        <v>49</v>
      </c>
    </row>
    <row r="8" spans="2:5" ht="15" customHeight="1" x14ac:dyDescent="0.5">
      <c r="B8" s="13" t="s">
        <v>50</v>
      </c>
      <c r="C8" s="16">
        <v>18</v>
      </c>
      <c r="E8" s="15" t="s">
        <v>51</v>
      </c>
    </row>
    <row r="9" spans="2:5" ht="22.35" customHeight="1" x14ac:dyDescent="0.5">
      <c r="B9" s="13" t="s">
        <v>52</v>
      </c>
      <c r="C9" s="16">
        <v>21000</v>
      </c>
      <c r="E9" s="15" t="s">
        <v>53</v>
      </c>
    </row>
    <row r="10" spans="2:5" ht="22.35" customHeight="1" x14ac:dyDescent="0.5">
      <c r="B10" s="13" t="s">
        <v>54</v>
      </c>
      <c r="C10" s="16">
        <v>1500</v>
      </c>
      <c r="E10" s="15" t="s">
        <v>55</v>
      </c>
    </row>
    <row r="11" spans="2:5" ht="22.35" customHeight="1" x14ac:dyDescent="0.5">
      <c r="B11" s="13" t="s">
        <v>56</v>
      </c>
      <c r="C11" s="16">
        <v>1800</v>
      </c>
      <c r="E11" s="15" t="s">
        <v>57</v>
      </c>
    </row>
    <row r="12" spans="2:5" ht="39.6" customHeight="1" x14ac:dyDescent="0.5">
      <c r="B12" s="13" t="s">
        <v>58</v>
      </c>
      <c r="C12" s="14" t="s">
        <v>59</v>
      </c>
      <c r="E12" s="15" t="s">
        <v>60</v>
      </c>
    </row>
    <row r="13" spans="2:5" ht="22.35" customHeight="1" x14ac:dyDescent="0.5">
      <c r="B13" s="13" t="s">
        <v>61</v>
      </c>
      <c r="C13" s="14" t="s">
        <v>62</v>
      </c>
      <c r="E13" s="15" t="s">
        <v>63</v>
      </c>
    </row>
    <row r="14" spans="2:5" ht="22.35" customHeight="1" x14ac:dyDescent="0.5">
      <c r="B14" s="13" t="s">
        <v>64</v>
      </c>
      <c r="C14" s="14" t="s">
        <v>65</v>
      </c>
      <c r="E14" s="15" t="s">
        <v>63</v>
      </c>
    </row>
    <row r="15" spans="2:5" ht="22.35" customHeight="1" x14ac:dyDescent="0.5">
      <c r="B15" s="13" t="s">
        <v>66</v>
      </c>
      <c r="C15" s="14" t="s">
        <v>67</v>
      </c>
      <c r="E15" s="15" t="s">
        <v>63</v>
      </c>
    </row>
    <row r="16" spans="2:5" ht="22.35" customHeight="1" x14ac:dyDescent="0.5">
      <c r="B16" s="13" t="s">
        <v>68</v>
      </c>
      <c r="C16" s="14" t="s">
        <v>69</v>
      </c>
      <c r="E16" s="15" t="s">
        <v>63</v>
      </c>
    </row>
  </sheetData>
  <dataValidations count="2">
    <dataValidation type="list" allowBlank="1" sqref="C5" xr:uid="{00000000-0002-0000-0200-000000000000}">
      <formula1>"SaaS / B2B,Marketplace,D2C / E-commerce,Hardware / Deeptech,Fintech,Other"</formula1>
      <formula2>0</formula2>
    </dataValidation>
    <dataValidation type="list" allowBlank="1" sqref="C6" xr:uid="{00000000-0002-0000-0200-000001000000}">
      <formula1>"Pre-seed / Idea,Seed / Early Traction,Growth / Series A+"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4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2" sqref="B12"/>
    </sheetView>
  </sheetViews>
  <sheetFormatPr defaultColWidth="8.703125" defaultRowHeight="14.35" x14ac:dyDescent="0.5"/>
  <cols>
    <col min="1" max="1" width="37.64453125" customWidth="1"/>
    <col min="2" max="3" width="11" customWidth="1"/>
    <col min="4" max="4" width="14" customWidth="1"/>
    <col min="5" max="5" width="12" customWidth="1"/>
    <col min="6" max="6" width="15" customWidth="1"/>
    <col min="7" max="7" width="13" customWidth="1"/>
    <col min="8" max="8" width="12" customWidth="1"/>
    <col min="9" max="9" width="13" customWidth="1"/>
    <col min="10" max="10" width="12" customWidth="1"/>
    <col min="11" max="11" width="15" customWidth="1"/>
    <col min="12" max="12" width="10" customWidth="1"/>
  </cols>
  <sheetData>
    <row r="1" spans="1:12" ht="39.75" customHeight="1" x14ac:dyDescent="0.6">
      <c r="A1" s="7" t="s">
        <v>9</v>
      </c>
    </row>
    <row r="2" spans="1:12" ht="15" customHeight="1" x14ac:dyDescent="0.5">
      <c r="A2" s="17" t="s">
        <v>70</v>
      </c>
    </row>
    <row r="3" spans="1:12" ht="39.6" customHeight="1" x14ac:dyDescent="0.5">
      <c r="A3" s="18" t="s">
        <v>71</v>
      </c>
      <c r="B3" s="18" t="s">
        <v>72</v>
      </c>
      <c r="C3" s="18" t="s">
        <v>73</v>
      </c>
      <c r="D3" s="18" t="s">
        <v>74</v>
      </c>
      <c r="E3" s="18" t="s">
        <v>75</v>
      </c>
      <c r="F3" s="18" t="s">
        <v>76</v>
      </c>
      <c r="G3" s="18" t="s">
        <v>77</v>
      </c>
      <c r="H3" s="18" t="s">
        <v>78</v>
      </c>
      <c r="I3" s="18" t="s">
        <v>79</v>
      </c>
      <c r="J3" s="18" t="s">
        <v>80</v>
      </c>
      <c r="K3" s="18" t="s">
        <v>81</v>
      </c>
      <c r="L3" s="18" t="s">
        <v>82</v>
      </c>
    </row>
    <row r="4" spans="1:12" ht="15" customHeight="1" x14ac:dyDescent="0.5">
      <c r="A4" s="19" t="s">
        <v>48</v>
      </c>
      <c r="B4" s="20">
        <v>3</v>
      </c>
      <c r="C4" s="20">
        <v>1</v>
      </c>
      <c r="D4" s="21">
        <f>IF(B4="","",Setup!$C$8+B4-C4)</f>
        <v>20</v>
      </c>
      <c r="E4" s="20">
        <v>24500</v>
      </c>
      <c r="F4" s="20">
        <v>42000</v>
      </c>
      <c r="G4" s="20">
        <v>4</v>
      </c>
      <c r="H4" s="20">
        <v>3</v>
      </c>
      <c r="I4" s="20">
        <v>3</v>
      </c>
      <c r="J4" s="20">
        <v>2</v>
      </c>
      <c r="K4" s="22">
        <v>0.78</v>
      </c>
      <c r="L4" s="23">
        <v>32</v>
      </c>
    </row>
    <row r="5" spans="1:12" ht="15" customHeight="1" x14ac:dyDescent="0.5">
      <c r="A5" s="24" t="s">
        <v>83</v>
      </c>
      <c r="B5" s="25">
        <v>2</v>
      </c>
      <c r="C5" s="25">
        <v>1</v>
      </c>
      <c r="D5" s="26">
        <f t="shared" ref="D5:D15" si="0">IF(B5="","",D4+B5-C5)</f>
        <v>21</v>
      </c>
      <c r="E5" s="25">
        <v>27500</v>
      </c>
      <c r="F5" s="25">
        <v>45000</v>
      </c>
      <c r="G5" s="25">
        <v>3</v>
      </c>
      <c r="H5" s="25">
        <v>2</v>
      </c>
      <c r="I5" s="25">
        <v>2</v>
      </c>
      <c r="J5" s="25">
        <v>2</v>
      </c>
      <c r="K5" s="27">
        <v>0.82</v>
      </c>
      <c r="L5" s="28">
        <v>35</v>
      </c>
    </row>
    <row r="6" spans="1:12" ht="15" customHeight="1" x14ac:dyDescent="0.5">
      <c r="A6" s="19" t="s">
        <v>84</v>
      </c>
      <c r="B6" s="20">
        <v>4</v>
      </c>
      <c r="C6" s="20">
        <v>0</v>
      </c>
      <c r="D6" s="21">
        <f t="shared" si="0"/>
        <v>25</v>
      </c>
      <c r="E6" s="20">
        <v>31000</v>
      </c>
      <c r="F6" s="20">
        <v>49000</v>
      </c>
      <c r="G6" s="20">
        <v>5</v>
      </c>
      <c r="H6" s="20">
        <v>4</v>
      </c>
      <c r="I6" s="20">
        <v>4</v>
      </c>
      <c r="J6" s="20">
        <v>3</v>
      </c>
      <c r="K6" s="22">
        <v>0.8</v>
      </c>
      <c r="L6" s="23">
        <v>30</v>
      </c>
    </row>
    <row r="7" spans="1:12" ht="15" customHeight="1" x14ac:dyDescent="0.5">
      <c r="A7" s="24" t="s">
        <v>147</v>
      </c>
      <c r="B7" s="25"/>
      <c r="C7" s="25"/>
      <c r="D7" s="26" t="str">
        <f>IF(B7="","",D6+B7-C7)</f>
        <v/>
      </c>
      <c r="E7" s="25"/>
      <c r="F7" s="25"/>
      <c r="G7" s="25"/>
      <c r="H7" s="25"/>
      <c r="I7" s="25"/>
      <c r="J7" s="25"/>
      <c r="K7" s="27"/>
      <c r="L7" s="28"/>
    </row>
    <row r="8" spans="1:12" ht="15" customHeight="1" x14ac:dyDescent="0.5">
      <c r="A8" s="19"/>
      <c r="B8" s="20"/>
      <c r="C8" s="20"/>
      <c r="D8" s="21" t="str">
        <f t="shared" si="0"/>
        <v/>
      </c>
      <c r="E8" s="20"/>
      <c r="F8" s="20"/>
      <c r="G8" s="20"/>
      <c r="H8" s="20"/>
      <c r="I8" s="20"/>
      <c r="J8" s="20"/>
      <c r="K8" s="22"/>
      <c r="L8" s="23"/>
    </row>
    <row r="9" spans="1:12" ht="15" customHeight="1" x14ac:dyDescent="0.5">
      <c r="A9" s="24"/>
      <c r="B9" s="25"/>
      <c r="C9" s="25"/>
      <c r="D9" s="26" t="str">
        <f t="shared" si="0"/>
        <v/>
      </c>
      <c r="E9" s="25"/>
      <c r="F9" s="25"/>
      <c r="G9" s="25"/>
      <c r="H9" s="25"/>
      <c r="I9" s="25"/>
      <c r="J9" s="25"/>
      <c r="K9" s="27"/>
      <c r="L9" s="28"/>
    </row>
    <row r="10" spans="1:12" ht="15" customHeight="1" x14ac:dyDescent="0.5">
      <c r="A10" s="19"/>
      <c r="B10" s="20"/>
      <c r="C10" s="20"/>
      <c r="D10" s="21" t="str">
        <f t="shared" si="0"/>
        <v/>
      </c>
      <c r="E10" s="20"/>
      <c r="F10" s="20"/>
      <c r="G10" s="20"/>
      <c r="H10" s="20"/>
      <c r="I10" s="20"/>
      <c r="J10" s="20"/>
      <c r="K10" s="22"/>
      <c r="L10" s="23"/>
    </row>
    <row r="11" spans="1:12" ht="15" customHeight="1" x14ac:dyDescent="0.5">
      <c r="A11" s="24"/>
      <c r="B11" s="25"/>
      <c r="C11" s="25"/>
      <c r="D11" s="26" t="str">
        <f t="shared" si="0"/>
        <v/>
      </c>
      <c r="E11" s="25"/>
      <c r="F11" s="25"/>
      <c r="G11" s="25"/>
      <c r="H11" s="25"/>
      <c r="I11" s="25"/>
      <c r="J11" s="25"/>
      <c r="K11" s="27"/>
      <c r="L11" s="28"/>
    </row>
    <row r="12" spans="1:12" ht="15" customHeight="1" x14ac:dyDescent="0.5">
      <c r="A12" s="19"/>
      <c r="B12" s="20"/>
      <c r="C12" s="20"/>
      <c r="D12" s="21" t="str">
        <f t="shared" si="0"/>
        <v/>
      </c>
      <c r="E12" s="20"/>
      <c r="F12" s="20"/>
      <c r="G12" s="20"/>
      <c r="H12" s="20"/>
      <c r="I12" s="20"/>
      <c r="J12" s="20"/>
      <c r="K12" s="22"/>
      <c r="L12" s="23"/>
    </row>
    <row r="13" spans="1:12" ht="15" customHeight="1" x14ac:dyDescent="0.5">
      <c r="A13" s="24"/>
      <c r="B13" s="25"/>
      <c r="C13" s="25"/>
      <c r="D13" s="26" t="str">
        <f t="shared" si="0"/>
        <v/>
      </c>
      <c r="E13" s="25"/>
      <c r="F13" s="25"/>
      <c r="G13" s="25"/>
      <c r="H13" s="25"/>
      <c r="I13" s="25"/>
      <c r="J13" s="25"/>
      <c r="K13" s="27"/>
      <c r="L13" s="28"/>
    </row>
    <row r="14" spans="1:12" ht="15" customHeight="1" x14ac:dyDescent="0.5">
      <c r="A14" s="19"/>
      <c r="B14" s="20"/>
      <c r="C14" s="20"/>
      <c r="D14" s="21" t="str">
        <f t="shared" si="0"/>
        <v/>
      </c>
      <c r="E14" s="20"/>
      <c r="F14" s="20"/>
      <c r="G14" s="20"/>
      <c r="H14" s="20"/>
      <c r="I14" s="20"/>
      <c r="J14" s="20"/>
      <c r="K14" s="22"/>
      <c r="L14" s="23"/>
    </row>
    <row r="15" spans="1:12" ht="15" customHeight="1" x14ac:dyDescent="0.5">
      <c r="A15" s="24"/>
      <c r="B15" s="25"/>
      <c r="C15" s="25"/>
      <c r="D15" s="26" t="str">
        <f t="shared" si="0"/>
        <v/>
      </c>
      <c r="E15" s="25"/>
      <c r="F15" s="25"/>
      <c r="G15" s="25"/>
      <c r="H15" s="25"/>
      <c r="I15" s="25"/>
      <c r="J15" s="25"/>
      <c r="K15" s="27"/>
      <c r="L15" s="28"/>
    </row>
    <row r="18" spans="1:2" ht="15" customHeight="1" x14ac:dyDescent="0.5">
      <c r="A18" s="29" t="s">
        <v>85</v>
      </c>
    </row>
    <row r="19" spans="1:2" ht="15" customHeight="1" x14ac:dyDescent="0.5">
      <c r="A19" s="30" t="s">
        <v>86</v>
      </c>
    </row>
    <row r="20" spans="1:2" ht="39.6" customHeight="1" x14ac:dyDescent="0.5">
      <c r="A20" s="31" t="s">
        <v>87</v>
      </c>
      <c r="B20" s="32" t="s">
        <v>88</v>
      </c>
    </row>
    <row r="21" spans="1:2" ht="15" customHeight="1" x14ac:dyDescent="0.5">
      <c r="A21" s="33" t="str">
        <f>Setup!C13</f>
        <v>Engineering</v>
      </c>
      <c r="B21" s="34">
        <v>0.92</v>
      </c>
    </row>
    <row r="22" spans="1:2" ht="15" customHeight="1" x14ac:dyDescent="0.5">
      <c r="A22" s="33" t="str">
        <f>Setup!C14</f>
        <v>Sales &amp; Customer Success</v>
      </c>
      <c r="B22" s="34">
        <v>0.68</v>
      </c>
    </row>
    <row r="23" spans="1:2" ht="15" customHeight="1" x14ac:dyDescent="0.5">
      <c r="A23" s="33" t="str">
        <f>Setup!C15</f>
        <v>Product &amp; Design</v>
      </c>
      <c r="B23" s="34">
        <v>0.81</v>
      </c>
    </row>
    <row r="24" spans="1:2" ht="15" customHeight="1" x14ac:dyDescent="0.5">
      <c r="A24" s="33" t="str">
        <f>Setup!C16</f>
        <v>Operations</v>
      </c>
      <c r="B24" s="34">
        <v>0.75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Z68"/>
  <sheetViews>
    <sheetView showGridLines="0" zoomScale="115" zoomScaleNormal="115" workbookViewId="0">
      <selection activeCell="J6" sqref="J6"/>
    </sheetView>
  </sheetViews>
  <sheetFormatPr defaultColWidth="8.703125" defaultRowHeight="14.35" x14ac:dyDescent="0.5"/>
  <cols>
    <col min="1" max="1" width="13" customWidth="1"/>
    <col min="2" max="2" width="33.46875" customWidth="1"/>
    <col min="3" max="3" width="3.29296875" customWidth="1"/>
    <col min="4" max="7" width="9" customWidth="1"/>
    <col min="8" max="8" width="26.5859375" customWidth="1"/>
    <col min="9" max="9" width="15.1171875" bestFit="1" customWidth="1"/>
    <col min="10" max="10" width="16" customWidth="1"/>
    <col min="11" max="11" width="12" customWidth="1"/>
    <col min="17" max="17" width="11.29296875" bestFit="1" customWidth="1"/>
  </cols>
  <sheetData>
    <row r="1" spans="2:26" ht="39.75" customHeight="1" x14ac:dyDescent="0.5"/>
    <row r="2" spans="2:26" ht="19.7" customHeight="1" x14ac:dyDescent="0.6">
      <c r="B2" s="7" t="s">
        <v>89</v>
      </c>
    </row>
    <row r="3" spans="2:26" ht="15" customHeight="1" x14ac:dyDescent="0.5">
      <c r="B3" s="8" t="str">
        <f>Setup!C4&amp;" — "&amp;Setup!C5&amp;" ("&amp;Setup!C6&amp;")"</f>
        <v>Your Startup GmbH — SaaS / B2B (Seed / Early Traction)</v>
      </c>
    </row>
    <row r="4" spans="2:26" ht="15" customHeight="1" x14ac:dyDescent="0.5">
      <c r="P4" s="35" t="s">
        <v>90</v>
      </c>
      <c r="Q4" s="35" t="s">
        <v>91</v>
      </c>
      <c r="R4" s="35" t="s">
        <v>92</v>
      </c>
      <c r="S4" s="35" t="s">
        <v>93</v>
      </c>
    </row>
    <row r="5" spans="2:26" ht="15" customHeight="1" x14ac:dyDescent="0.5">
      <c r="B5" s="30" t="s">
        <v>94</v>
      </c>
      <c r="C5" s="30">
        <f>COUNT(Input!B4:B15)</f>
        <v>3</v>
      </c>
      <c r="I5" s="36" t="s">
        <v>95</v>
      </c>
      <c r="P5" s="37">
        <f>IF(Input!B4="","",Input!D4/Input!$D$4*100)</f>
        <v>100</v>
      </c>
      <c r="Q5" s="37">
        <f>IF(Input!B4="","",Input!E4/Input!$E$4*100)</f>
        <v>100</v>
      </c>
      <c r="R5" s="38">
        <f>IF(Input!B4="","",Input!E4/Input!D4)</f>
        <v>1225</v>
      </c>
      <c r="S5" s="38">
        <f>IF(Input!B4="","",Input!F4/Input!D4)</f>
        <v>2100</v>
      </c>
      <c r="U5" s="35" t="s">
        <v>96</v>
      </c>
      <c r="V5" s="39">
        <f>IF($C$5=0,0,INDEX(Input!G4:G15,$C$5))</f>
        <v>5</v>
      </c>
      <c r="X5" s="35" t="s">
        <v>97</v>
      </c>
      <c r="Y5" s="38">
        <f>0</f>
        <v>0</v>
      </c>
      <c r="Z5" s="38">
        <f>IF($C$5&lt;=1,Setup!$C$8,INDEX(Input!D4:D15,$C$5-1))</f>
        <v>21</v>
      </c>
    </row>
    <row r="6" spans="2:26" ht="15" customHeight="1" x14ac:dyDescent="0.5">
      <c r="I6" s="35" t="s">
        <v>98</v>
      </c>
      <c r="J6" s="40">
        <f>IF($C$5=0,"-",INDEX(Input!C4:C15,$C$5)/(IF($C$5&lt;=1,Setup!$C$8,INDEX(Input!D4:D15,$C$5-1))))</f>
        <v>0</v>
      </c>
      <c r="P6" s="37">
        <f>IF(Input!B5="","",Input!D5/Input!$D$4*100)</f>
        <v>105</v>
      </c>
      <c r="Q6" s="37">
        <f>IF(Input!B5="","",Input!E5/Input!$E$4*100)</f>
        <v>112.24489795918366</v>
      </c>
      <c r="R6" s="38">
        <f>IF(Input!B5="","",Input!E5/Input!D5)</f>
        <v>1309.5238095238096</v>
      </c>
      <c r="S6" s="38">
        <f>IF(Input!B5="","",Input!F5/Input!D5)</f>
        <v>2142.8571428571427</v>
      </c>
      <c r="U6" s="35" t="s">
        <v>78</v>
      </c>
      <c r="V6" s="39">
        <f>IF($C$5=0,0,INDEX(Input!H4:H15,$C$5))</f>
        <v>4</v>
      </c>
      <c r="X6" s="35" t="s">
        <v>72</v>
      </c>
      <c r="Y6" s="38">
        <f>IF($C$5&lt;=1,Setup!$C$8,INDEX(Input!D4:D15,$C$5-1))</f>
        <v>21</v>
      </c>
      <c r="Z6" s="38">
        <f>INDEX(Input!B4:B15,$C$5)</f>
        <v>4</v>
      </c>
    </row>
    <row r="7" spans="2:26" ht="15" customHeight="1" x14ac:dyDescent="0.5">
      <c r="I7" s="35" t="s">
        <v>82</v>
      </c>
      <c r="J7" s="41">
        <f>IF($C$5=0,"-",INDEX(Input!L4:L15,$C$5))</f>
        <v>30</v>
      </c>
      <c r="P7" s="37">
        <f>IF(Input!B6="","",Input!D6/Input!$D$4*100)</f>
        <v>125</v>
      </c>
      <c r="Q7" s="37">
        <f>IF(Input!B6="","",Input!E6/Input!$E$4*100)</f>
        <v>126.53061224489797</v>
      </c>
      <c r="R7" s="38">
        <f>IF(Input!B6="","",Input!E6/Input!D6)</f>
        <v>1240</v>
      </c>
      <c r="S7" s="38">
        <f>IF(Input!B6="","",Input!F6/Input!D6)</f>
        <v>1960</v>
      </c>
      <c r="U7" s="35" t="s">
        <v>79</v>
      </c>
      <c r="V7" s="39">
        <f>IF($C$5=0,0,INDEX(Input!I4:I15,$C$5))</f>
        <v>4</v>
      </c>
      <c r="X7" s="35" t="s">
        <v>73</v>
      </c>
      <c r="Y7" s="38">
        <f>(IF($C$5&lt;=1,Setup!$C$8,INDEX(Input!D4:D15,$C$5-1)))+(INDEX(Input!B4:B15,$C$5))-(INDEX(Input!C4:C15,$C$5))</f>
        <v>25</v>
      </c>
      <c r="Z7" s="38">
        <f>INDEX(Input!C4:C15,$C$5)</f>
        <v>0</v>
      </c>
    </row>
    <row r="8" spans="2:26" ht="15" customHeight="1" x14ac:dyDescent="0.5">
      <c r="B8" s="29" t="s">
        <v>99</v>
      </c>
      <c r="P8" s="37" t="str">
        <f>IF(Input!B7="","",Input!D7/Input!$D$4*100)</f>
        <v/>
      </c>
      <c r="Q8" s="37" t="str">
        <f>IF(Input!B7="","",Input!E7/Input!$E$4*100)</f>
        <v/>
      </c>
      <c r="R8" s="38" t="str">
        <f>IF(Input!B7="","",Input!E7/Input!D7)</f>
        <v/>
      </c>
      <c r="S8" s="38" t="str">
        <f>IF(Input!B7="","",Input!F7/Input!D7)</f>
        <v/>
      </c>
      <c r="U8" s="35" t="s">
        <v>80</v>
      </c>
      <c r="V8" s="39">
        <f>IF($C$5=0,0,INDEX(Input!J4:J15,$C$5))</f>
        <v>3</v>
      </c>
      <c r="X8" s="35" t="s">
        <v>100</v>
      </c>
      <c r="Y8" s="38">
        <f>0</f>
        <v>0</v>
      </c>
      <c r="Z8" s="38">
        <f>INDEX(Input!D4:D15,$C$5)</f>
        <v>25</v>
      </c>
    </row>
    <row r="9" spans="2:26" ht="15" customHeight="1" x14ac:dyDescent="0.5">
      <c r="P9" s="37" t="str">
        <f>IF(Input!B8="","",Input!D8/Input!$D$4*100)</f>
        <v/>
      </c>
      <c r="Q9" s="37" t="str">
        <f>IF(Input!B8="","",Input!E8/Input!$E$4*100)</f>
        <v/>
      </c>
      <c r="R9" s="38" t="str">
        <f>IF(Input!B8="","",Input!E8/Input!D8)</f>
        <v/>
      </c>
      <c r="S9" s="38" t="str">
        <f>IF(Input!B8="","",Input!F8/Input!D8)</f>
        <v/>
      </c>
    </row>
    <row r="10" spans="2:26" ht="15" customHeight="1" x14ac:dyDescent="0.5">
      <c r="P10" s="37" t="str">
        <f>IF(Input!B9="","",Input!D9/Input!$D$4*100)</f>
        <v/>
      </c>
      <c r="Q10" s="37" t="str">
        <f>IF(Input!B9="","",Input!E9/Input!$E$4*100)</f>
        <v/>
      </c>
      <c r="R10" s="38" t="str">
        <f>IF(Input!B9="","",Input!E9/Input!D9)</f>
        <v/>
      </c>
      <c r="S10" s="38" t="str">
        <f>IF(Input!B9="","",Input!F9/Input!D9)</f>
        <v/>
      </c>
    </row>
    <row r="11" spans="2:26" ht="15" customHeight="1" x14ac:dyDescent="0.5">
      <c r="P11" s="37" t="str">
        <f>IF(Input!B10="","",Input!D10/Input!$D$4*100)</f>
        <v/>
      </c>
      <c r="Q11" s="37" t="str">
        <f>IF(Input!B10="","",Input!E10/Input!$E$4*100)</f>
        <v/>
      </c>
      <c r="R11" s="38" t="str">
        <f>IF(Input!B10="","",Input!E10/Input!D10)</f>
        <v/>
      </c>
      <c r="S11" s="38" t="str">
        <f>IF(Input!B10="","",Input!F10/Input!D10)</f>
        <v/>
      </c>
    </row>
    <row r="12" spans="2:26" ht="15" customHeight="1" x14ac:dyDescent="0.5">
      <c r="P12" s="37" t="str">
        <f>IF(Input!B11="","",Input!D11/Input!$D$4*100)</f>
        <v/>
      </c>
      <c r="Q12" s="37" t="str">
        <f>IF(Input!B11="","",Input!E11/Input!$E$4*100)</f>
        <v/>
      </c>
      <c r="R12" s="38" t="str">
        <f>IF(Input!B11="","",Input!E11/Input!D11)</f>
        <v/>
      </c>
      <c r="S12" s="38" t="str">
        <f>IF(Input!B11="","",Input!F11/Input!D11)</f>
        <v/>
      </c>
    </row>
    <row r="13" spans="2:26" ht="15" customHeight="1" x14ac:dyDescent="0.5">
      <c r="P13" s="37" t="str">
        <f>IF(Input!B12="","",Input!D12/Input!$D$4*100)</f>
        <v/>
      </c>
      <c r="Q13" s="37" t="str">
        <f>IF(Input!B12="","",Input!E12/Input!$E$4*100)</f>
        <v/>
      </c>
      <c r="R13" s="38" t="str">
        <f>IF(Input!B12="","",Input!E12/Input!D12)</f>
        <v/>
      </c>
      <c r="S13" s="38" t="str">
        <f>IF(Input!B12="","",Input!F12/Input!D12)</f>
        <v/>
      </c>
    </row>
    <row r="14" spans="2:26" ht="15" customHeight="1" x14ac:dyDescent="0.5">
      <c r="P14" s="37" t="str">
        <f>IF(Input!B13="","",Input!D13/Input!$D$4*100)</f>
        <v/>
      </c>
      <c r="Q14" s="37" t="str">
        <f>IF(Input!B13="","",Input!E13/Input!$E$4*100)</f>
        <v/>
      </c>
      <c r="R14" s="38" t="str">
        <f>IF(Input!B13="","",Input!E13/Input!D13)</f>
        <v/>
      </c>
      <c r="S14" s="38" t="str">
        <f>IF(Input!B13="","",Input!F13/Input!D13)</f>
        <v/>
      </c>
    </row>
    <row r="15" spans="2:26" ht="15" customHeight="1" x14ac:dyDescent="0.5">
      <c r="P15" s="37" t="str">
        <f>IF(Input!B14="","",Input!D14/Input!$D$4*100)</f>
        <v/>
      </c>
      <c r="Q15" s="37" t="str">
        <f>IF(Input!B14="","",Input!E14/Input!$E$4*100)</f>
        <v/>
      </c>
      <c r="R15" s="38" t="str">
        <f>IF(Input!B14="","",Input!E14/Input!D14)</f>
        <v/>
      </c>
      <c r="S15" s="38" t="str">
        <f>IF(Input!B14="","",Input!F14/Input!D14)</f>
        <v/>
      </c>
    </row>
    <row r="16" spans="2:26" ht="15" customHeight="1" x14ac:dyDescent="0.5">
      <c r="P16" s="37" t="str">
        <f>IF(Input!B15="","",Input!D15/Input!$D$4*100)</f>
        <v/>
      </c>
      <c r="Q16" s="37" t="str">
        <f>IF(Input!B15="","",Input!E15/Input!$E$4*100)</f>
        <v/>
      </c>
      <c r="R16" s="38" t="str">
        <f>IF(Input!B15="","",Input!E15/Input!D15)</f>
        <v/>
      </c>
      <c r="S16" s="38" t="str">
        <f>IF(Input!B15="","",Input!F15/Input!D15)</f>
        <v/>
      </c>
    </row>
    <row r="28" spans="2:8" ht="15" customHeight="1" x14ac:dyDescent="0.5">
      <c r="B28" s="29" t="s">
        <v>101</v>
      </c>
    </row>
    <row r="30" spans="2:8" ht="19.5" customHeight="1" x14ac:dyDescent="0.5">
      <c r="B30" s="56" t="s">
        <v>92</v>
      </c>
      <c r="C30" s="55"/>
      <c r="D30" s="55"/>
      <c r="F30" s="56" t="s">
        <v>93</v>
      </c>
      <c r="G30" s="55"/>
      <c r="H30" s="55"/>
    </row>
    <row r="31" spans="2:8" ht="18.600000000000001" customHeight="1" x14ac:dyDescent="0.5">
      <c r="B31" s="42" t="s">
        <v>102</v>
      </c>
      <c r="C31" s="63">
        <f>IFERROR(IF($C$5=0,"-",INDEX(Input!E4:E15,$C$5)/(INDEX(Input!D4:D15,$C$5))),"")</f>
        <v>1240</v>
      </c>
      <c r="D31" s="55"/>
      <c r="F31" s="42" t="s">
        <v>102</v>
      </c>
      <c r="G31" s="63">
        <f>IFERROR(IF($C$5=0,"-",INDEX(Input!F4:F15,$C$5)/(INDEX(Input!D4:D15,$C$5))),"")</f>
        <v>1960</v>
      </c>
      <c r="H31" s="55"/>
    </row>
    <row r="32" spans="2:8" ht="15" customHeight="1" x14ac:dyDescent="0.5">
      <c r="B32" s="42" t="s">
        <v>103</v>
      </c>
      <c r="C32" s="64">
        <f>IF($C$5&lt;=1,"-",INDEX(Input!E4:E15,$C$5-1)/INDEX(Input!D4:D15,$C$5-1))</f>
        <v>1309.5238095238096</v>
      </c>
      <c r="D32" s="55"/>
      <c r="F32" s="42" t="s">
        <v>103</v>
      </c>
      <c r="G32" s="64">
        <f>IF($C$5&lt;=1,"-",INDEX(Input!F4:F15,$C$5-1)/INDEX(Input!D4:D15,$C$5-1))</f>
        <v>2142.8571428571427</v>
      </c>
      <c r="H32" s="55"/>
    </row>
    <row r="33" spans="2:8" ht="15" customHeight="1" x14ac:dyDescent="0.5">
      <c r="B33" s="42" t="s">
        <v>104</v>
      </c>
      <c r="C33" s="64">
        <f>Setup!$C$10</f>
        <v>1500</v>
      </c>
      <c r="D33" s="55"/>
      <c r="F33" s="42" t="s">
        <v>104</v>
      </c>
      <c r="G33" s="64">
        <f>Setup!$C$11</f>
        <v>1800</v>
      </c>
      <c r="H33" s="55"/>
    </row>
    <row r="47" spans="2:8" ht="15" customHeight="1" x14ac:dyDescent="0.5">
      <c r="B47" s="29" t="s">
        <v>146</v>
      </c>
      <c r="F47" s="29" t="s">
        <v>145</v>
      </c>
      <c r="G47" s="29"/>
    </row>
    <row r="48" spans="2:8" ht="15" customHeight="1" x14ac:dyDescent="0.5">
      <c r="B48" s="30" t="s">
        <v>105</v>
      </c>
    </row>
    <row r="68" spans="2:2" ht="15" customHeight="1" x14ac:dyDescent="0.5">
      <c r="B68" s="29" t="s">
        <v>106</v>
      </c>
    </row>
  </sheetData>
  <mergeCells count="8">
    <mergeCell ref="B30:D30"/>
    <mergeCell ref="F30:H30"/>
    <mergeCell ref="C31:D31"/>
    <mergeCell ref="C32:D32"/>
    <mergeCell ref="C33:D33"/>
    <mergeCell ref="G32:H32"/>
    <mergeCell ref="G33:H33"/>
    <mergeCell ref="G31:H31"/>
  </mergeCells>
  <conditionalFormatting sqref="J6">
    <cfRule type="expression" dxfId="8" priority="2">
      <formula>AND(ISNUMBER($J$6),$J$6&lt;0.02)</formula>
    </cfRule>
    <cfRule type="expression" dxfId="7" priority="3">
      <formula>AND(ISNUMBER($J$6),$J$6&gt;=0.02,$J$6&lt;0.04)</formula>
    </cfRule>
    <cfRule type="expression" dxfId="6" priority="4">
      <formula>AND(ISNUMBER($J$6),$J$6&gt;=0.04)</formula>
    </cfRule>
  </conditionalFormatting>
  <conditionalFormatting sqref="J7">
    <cfRule type="expression" dxfId="5" priority="5">
      <formula>AND(ISNUMBER($J$7),$J$7&gt;=30)</formula>
    </cfRule>
    <cfRule type="expression" dxfId="4" priority="6">
      <formula>AND(ISNUMBER($J$7),$J$7&gt;=0,$J$7&lt;30)</formula>
    </cfRule>
    <cfRule type="expression" dxfId="3" priority="7">
      <formula>AND(ISNUMBER($J$7),$J$7&lt;0)</formula>
    </cfRule>
  </conditionalFormatting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I50"/>
  <sheetViews>
    <sheetView showGridLines="0" zoomScaleNormal="100" workbookViewId="0">
      <selection activeCell="L11" sqref="L11"/>
    </sheetView>
  </sheetViews>
  <sheetFormatPr defaultColWidth="8.703125" defaultRowHeight="14.35" x14ac:dyDescent="0.5"/>
  <cols>
    <col min="1" max="1" width="3" customWidth="1"/>
    <col min="2" max="9" width="13" customWidth="1"/>
  </cols>
  <sheetData>
    <row r="1" spans="2:9" ht="39.75" customHeight="1" x14ac:dyDescent="0.5"/>
    <row r="2" spans="2:9" ht="19.7" customHeight="1" x14ac:dyDescent="0.6">
      <c r="B2" s="7" t="str">
        <f>Setup!C4</f>
        <v>Your Startup GmbH</v>
      </c>
    </row>
    <row r="3" spans="2:9" ht="15" customHeight="1" x14ac:dyDescent="0.5">
      <c r="B3" s="8" t="str">
        <f>"Team &amp; Operational Efficiency Summary — "&amp;Setup!C5&amp;" | "&amp;Setup!C6</f>
        <v>Team &amp; Operational Efficiency Summary — SaaS / B2B | Seed / Early Traction</v>
      </c>
    </row>
    <row r="5" spans="2:9" ht="15" customHeight="1" x14ac:dyDescent="0.5">
      <c r="B5" s="29" t="s">
        <v>107</v>
      </c>
    </row>
    <row r="7" spans="2:9" ht="15" customHeight="1" x14ac:dyDescent="0.5">
      <c r="B7" s="56" t="s">
        <v>108</v>
      </c>
      <c r="C7" s="55"/>
      <c r="D7" s="56" t="s">
        <v>92</v>
      </c>
      <c r="E7" s="55"/>
      <c r="F7" s="56" t="s">
        <v>109</v>
      </c>
      <c r="G7" s="55"/>
      <c r="H7" s="56" t="s">
        <v>110</v>
      </c>
      <c r="I7" s="55"/>
    </row>
    <row r="8" spans="2:9" ht="19.7" customHeight="1" x14ac:dyDescent="0.7">
      <c r="B8" s="54">
        <f>IF(Dashboard!$C$5=0,"-",INDEX(Input!D4:D15,Dashboard!$C$5))</f>
        <v>25</v>
      </c>
      <c r="C8" s="55"/>
      <c r="D8" s="54">
        <f>Dashboard!C31</f>
        <v>1240</v>
      </c>
      <c r="E8" s="55"/>
      <c r="F8" s="60">
        <f>IF(Dashboard!$C$5=0,"-",INDEX(Input!K4:K15,Dashboard!$C$5))</f>
        <v>0.8</v>
      </c>
      <c r="G8" s="55"/>
      <c r="H8" s="58">
        <f>Dashboard!J6</f>
        <v>0</v>
      </c>
      <c r="I8" s="59"/>
    </row>
    <row r="11" spans="2:9" ht="15" customHeight="1" x14ac:dyDescent="0.5">
      <c r="B11" s="57" t="s">
        <v>111</v>
      </c>
      <c r="C11" s="55"/>
      <c r="D11" s="55"/>
      <c r="E11" s="55"/>
      <c r="F11" s="55"/>
      <c r="G11" s="55"/>
      <c r="H11" s="55"/>
      <c r="I11" s="55"/>
    </row>
    <row r="13" spans="2:9" ht="15" customHeight="1" x14ac:dyDescent="0.5">
      <c r="B13" s="29" t="s">
        <v>112</v>
      </c>
    </row>
    <row r="32" spans="2:2" ht="15" customHeight="1" x14ac:dyDescent="0.5">
      <c r="B32" s="29" t="s">
        <v>113</v>
      </c>
    </row>
    <row r="50" spans="2:2" ht="15" customHeight="1" x14ac:dyDescent="0.5">
      <c r="B50" s="43" t="s">
        <v>114</v>
      </c>
    </row>
  </sheetData>
  <mergeCells count="9">
    <mergeCell ref="D8:E8"/>
    <mergeCell ref="D7:E7"/>
    <mergeCell ref="B7:C7"/>
    <mergeCell ref="B11:I11"/>
    <mergeCell ref="H7:I7"/>
    <mergeCell ref="H8:I8"/>
    <mergeCell ref="B8:C8"/>
    <mergeCell ref="F7:G7"/>
    <mergeCell ref="F8:G8"/>
  </mergeCells>
  <conditionalFormatting sqref="H8">
    <cfRule type="expression" dxfId="2" priority="1">
      <formula>AND(ISNUMBER($H$8),$H$8&lt;0.02)</formula>
    </cfRule>
    <cfRule type="expression" dxfId="1" priority="2">
      <formula>AND(ISNUMBER($H$8),$H$8&gt;=0.02,$H$8&lt;0.04)</formula>
    </cfRule>
    <cfRule type="expression" dxfId="0" priority="3">
      <formula>AND(ISNUMBER($H$8),$H$8&gt;=0.04)</formula>
    </cfRule>
  </conditionalFormatting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C14"/>
  <sheetViews>
    <sheetView showGridLines="0" zoomScaleNormal="100" workbookViewId="0"/>
  </sheetViews>
  <sheetFormatPr defaultColWidth="8.703125" defaultRowHeight="14.35" x14ac:dyDescent="0.5"/>
  <cols>
    <col min="1" max="1" width="3" customWidth="1"/>
    <col min="2" max="2" width="26" customWidth="1"/>
    <col min="3" max="3" width="75" customWidth="1"/>
  </cols>
  <sheetData>
    <row r="1" spans="2:3" ht="39.75" customHeight="1" x14ac:dyDescent="0.5"/>
    <row r="2" spans="2:3" ht="19.7" customHeight="1" x14ac:dyDescent="0.6">
      <c r="B2" s="7" t="s">
        <v>115</v>
      </c>
    </row>
    <row r="3" spans="2:3" ht="15" customHeight="1" x14ac:dyDescent="0.5">
      <c r="B3" s="8" t="s">
        <v>116</v>
      </c>
    </row>
    <row r="5" spans="2:3" ht="15" customHeight="1" x14ac:dyDescent="0.5">
      <c r="B5" s="31" t="s">
        <v>117</v>
      </c>
      <c r="C5" s="31" t="s">
        <v>118</v>
      </c>
    </row>
    <row r="6" spans="2:3" ht="26.85" customHeight="1" x14ac:dyDescent="0.5">
      <c r="B6" s="44" t="s">
        <v>74</v>
      </c>
      <c r="C6" s="45" t="s">
        <v>119</v>
      </c>
    </row>
    <row r="7" spans="2:3" ht="39.6" customHeight="1" x14ac:dyDescent="0.5">
      <c r="B7" s="46" t="s">
        <v>120</v>
      </c>
      <c r="C7" s="47" t="s">
        <v>121</v>
      </c>
    </row>
    <row r="8" spans="2:3" ht="26.85" customHeight="1" x14ac:dyDescent="0.5">
      <c r="B8" s="44" t="s">
        <v>92</v>
      </c>
      <c r="C8" s="45" t="s">
        <v>122</v>
      </c>
    </row>
    <row r="9" spans="2:3" ht="26.85" customHeight="1" x14ac:dyDescent="0.5">
      <c r="B9" s="46" t="s">
        <v>93</v>
      </c>
      <c r="C9" s="47" t="s">
        <v>123</v>
      </c>
    </row>
    <row r="10" spans="2:3" ht="39.6" customHeight="1" x14ac:dyDescent="0.5">
      <c r="B10" s="44" t="s">
        <v>113</v>
      </c>
      <c r="C10" s="45" t="s">
        <v>124</v>
      </c>
    </row>
    <row r="11" spans="2:3" ht="26.85" customHeight="1" x14ac:dyDescent="0.5">
      <c r="B11" s="46" t="s">
        <v>125</v>
      </c>
      <c r="C11" s="47" t="s">
        <v>126</v>
      </c>
    </row>
    <row r="12" spans="2:3" ht="26.85" customHeight="1" x14ac:dyDescent="0.5">
      <c r="B12" s="44" t="s">
        <v>127</v>
      </c>
      <c r="C12" s="45" t="s">
        <v>128</v>
      </c>
    </row>
    <row r="13" spans="2:3" ht="26.85" customHeight="1" x14ac:dyDescent="0.5">
      <c r="B13" s="46" t="s">
        <v>129</v>
      </c>
      <c r="C13" s="47" t="s">
        <v>130</v>
      </c>
    </row>
    <row r="14" spans="2:3" ht="39.6" customHeight="1" x14ac:dyDescent="0.5">
      <c r="B14" s="44" t="s">
        <v>131</v>
      </c>
      <c r="C14" s="45" t="s">
        <v>132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C14"/>
  <sheetViews>
    <sheetView showGridLines="0" zoomScaleNormal="100" workbookViewId="0">
      <selection activeCell="C16" sqref="C16"/>
    </sheetView>
  </sheetViews>
  <sheetFormatPr defaultColWidth="8.703125" defaultRowHeight="14.35" x14ac:dyDescent="0.5"/>
  <cols>
    <col min="1" max="1" width="3" customWidth="1"/>
    <col min="2" max="2" width="22" customWidth="1"/>
    <col min="3" max="3" width="40" customWidth="1"/>
  </cols>
  <sheetData>
    <row r="1" spans="2:3" ht="39.75" customHeight="1" x14ac:dyDescent="0.5"/>
    <row r="3" spans="2:3" ht="19.7" customHeight="1" x14ac:dyDescent="0.6">
      <c r="B3" s="7" t="s">
        <v>133</v>
      </c>
    </row>
    <row r="4" spans="2:3" ht="15" customHeight="1" x14ac:dyDescent="0.5">
      <c r="B4" s="8" t="s">
        <v>134</v>
      </c>
    </row>
    <row r="6" spans="2:3" ht="15" customHeight="1" x14ac:dyDescent="0.5">
      <c r="B6" s="48" t="s">
        <v>135</v>
      </c>
      <c r="C6" s="49" t="s">
        <v>136</v>
      </c>
    </row>
    <row r="7" spans="2:3" ht="15" customHeight="1" x14ac:dyDescent="0.5">
      <c r="B7" s="48" t="s">
        <v>137</v>
      </c>
      <c r="C7" s="51" t="s">
        <v>148</v>
      </c>
    </row>
    <row r="8" spans="2:3" ht="15" customHeight="1" x14ac:dyDescent="0.5">
      <c r="B8" s="48" t="s">
        <v>138</v>
      </c>
      <c r="C8" s="49" t="s">
        <v>139</v>
      </c>
    </row>
    <row r="9" spans="2:3" ht="15" customHeight="1" x14ac:dyDescent="0.5">
      <c r="B9" s="48" t="s">
        <v>140</v>
      </c>
      <c r="C9" s="52" t="s">
        <v>149</v>
      </c>
    </row>
    <row r="10" spans="2:3" ht="15" customHeight="1" x14ac:dyDescent="0.5">
      <c r="B10" s="48" t="s">
        <v>141</v>
      </c>
      <c r="C10" s="53" t="s">
        <v>150</v>
      </c>
    </row>
    <row r="11" spans="2:3" ht="15" customHeight="1" x14ac:dyDescent="0.5">
      <c r="B11" s="48" t="s">
        <v>142</v>
      </c>
      <c r="C11" s="52" t="s">
        <v>151</v>
      </c>
    </row>
    <row r="12" spans="2:3" ht="15" customHeight="1" x14ac:dyDescent="0.5">
      <c r="B12" s="48" t="s">
        <v>143</v>
      </c>
      <c r="C12" s="49"/>
    </row>
    <row r="14" spans="2:3" ht="15" customHeight="1" x14ac:dyDescent="0.5">
      <c r="B14" s="43" t="s">
        <v>144</v>
      </c>
    </row>
  </sheetData>
  <hyperlinks>
    <hyperlink ref="C9" r:id="rId1" xr:uid="{872DEB5B-0AB9-4416-BBCF-0E9C599AD23D}"/>
    <hyperlink ref="C11" r:id="rId2" xr:uid="{2CB9C110-B5D5-433E-A047-FDDEFE3ED7F1}"/>
  </hyperlinks>
  <pageMargins left="0.75" right="0.75" top="1" bottom="1" header="0.511811023622047" footer="0.511811023622047"/>
  <pageSetup paperSize="9" orientation="portrait" horizontalDpi="300" verticalDpi="30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Intro</vt:lpstr>
      <vt:lpstr>Instructions</vt:lpstr>
      <vt:lpstr>Setup</vt:lpstr>
      <vt:lpstr>Input</vt:lpstr>
      <vt:lpstr>Dashboard</vt:lpstr>
      <vt:lpstr>Management Summary</vt:lpstr>
      <vt:lpstr>Glossary</vt:lpstr>
      <vt:lpstr>Contact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Marine Ekoro</cp:lastModifiedBy>
  <cp:revision>0</cp:revision>
  <dcterms:created xsi:type="dcterms:W3CDTF">2026-08-29T10:38:40Z</dcterms:created>
  <dcterms:modified xsi:type="dcterms:W3CDTF">2026-09-06T21:56:22Z</dcterms:modified>
  <dc:language>en-US</dc:language>
</cp:coreProperties>
</file>